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ajimenezs\Documents\Mis Documentos\Mis Documentos\2017\Plan Anual de Compras 2017\Programa 780 Vice Ministerio de Paz\"/>
    </mc:Choice>
  </mc:AlternateContent>
  <bookViews>
    <workbookView xWindow="240" yWindow="2085" windowWidth="19440" windowHeight="7995"/>
  </bookViews>
  <sheets>
    <sheet name="PLAN ANUAL DE COMPRAS 2017" sheetId="2" r:id="rId1"/>
  </sheets>
  <definedNames>
    <definedName name="_xlnm._FilterDatabase" localSheetId="0" hidden="1">'PLAN ANUAL DE COMPRAS 2017'!$A$4:$K$127</definedName>
    <definedName name="ON">#REF!</definedName>
  </definedNames>
  <calcPr calcId="152511"/>
</workbook>
</file>

<file path=xl/calcChain.xml><?xml version="1.0" encoding="utf-8"?>
<calcChain xmlns="http://schemas.openxmlformats.org/spreadsheetml/2006/main">
  <c r="K24" i="2" l="1"/>
  <c r="K23" i="2"/>
  <c r="K52" i="2"/>
  <c r="K51" i="2"/>
  <c r="K50" i="2"/>
  <c r="K49" i="2" l="1"/>
  <c r="K48" i="2"/>
  <c r="K47" i="2"/>
  <c r="K40" i="2"/>
  <c r="K44" i="2"/>
  <c r="K43" i="2"/>
  <c r="K54" i="2" l="1"/>
  <c r="K65" i="2"/>
  <c r="K45" i="2" l="1"/>
  <c r="K66" i="2" l="1"/>
  <c r="K74" i="2" l="1"/>
  <c r="K68" i="2"/>
  <c r="K64" i="2"/>
  <c r="K56" i="2"/>
  <c r="K57" i="2"/>
  <c r="K58" i="2"/>
  <c r="K59" i="2"/>
  <c r="K60" i="2"/>
  <c r="K61" i="2"/>
  <c r="K62" i="2"/>
  <c r="K63" i="2"/>
  <c r="K55" i="2"/>
  <c r="J38" i="2" l="1"/>
  <c r="J32" i="2" l="1"/>
  <c r="J31" i="2"/>
  <c r="J30" i="2"/>
  <c r="J29" i="2"/>
  <c r="J28" i="2"/>
  <c r="J27" i="2"/>
  <c r="J26" i="2"/>
  <c r="J25" i="2"/>
  <c r="J22" i="2"/>
  <c r="J21" i="2"/>
  <c r="J19" i="2"/>
  <c r="J20" i="2"/>
  <c r="J17" i="2"/>
  <c r="J16" i="2"/>
  <c r="J14" i="2"/>
  <c r="J13" i="2"/>
  <c r="J6" i="2"/>
  <c r="J12" i="2" l="1"/>
  <c r="J10" i="2"/>
  <c r="K11" i="2"/>
  <c r="J9" i="2"/>
  <c r="J8" i="2"/>
  <c r="J7" i="2"/>
  <c r="K53" i="2" l="1"/>
  <c r="K46" i="2"/>
  <c r="K42" i="2"/>
  <c r="K41" i="2"/>
  <c r="K39" i="2"/>
  <c r="K37" i="2"/>
  <c r="K36" i="2"/>
  <c r="K35" i="2"/>
  <c r="K34" i="2"/>
  <c r="K33" i="2"/>
  <c r="K67" i="2" l="1"/>
  <c r="K70" i="2"/>
  <c r="K73" i="2" l="1"/>
  <c r="K75" i="2"/>
</calcChain>
</file>

<file path=xl/comments1.xml><?xml version="1.0" encoding="utf-8"?>
<comments xmlns="http://schemas.openxmlformats.org/spreadsheetml/2006/main">
  <authors>
    <author>Jeimy Gabriela Calvo Berrocal</author>
  </authors>
  <commentList>
    <comment ref="J5" authorId="0" shapeId="0">
      <text>
        <r>
          <rPr>
            <b/>
            <sz val="9"/>
            <color indexed="81"/>
            <rFont val="Tahoma"/>
            <family val="2"/>
          </rPr>
          <t>Jeimy Gabriela Calvo Berrocal:</t>
        </r>
        <r>
          <rPr>
            <sz val="9"/>
            <color indexed="81"/>
            <rFont val="Tahoma"/>
            <family val="2"/>
          </rPr>
          <t xml:space="preserve">
MONTO EN COLONES:¢5.116.162,1</t>
        </r>
      </text>
    </comment>
  </commentList>
</comments>
</file>

<file path=xl/sharedStrings.xml><?xml version="1.0" encoding="utf-8"?>
<sst xmlns="http://schemas.openxmlformats.org/spreadsheetml/2006/main" count="503" uniqueCount="289">
  <si>
    <t>10101</t>
  </si>
  <si>
    <t>001</t>
  </si>
  <si>
    <t>3</t>
  </si>
  <si>
    <t>000001</t>
  </si>
  <si>
    <t>000002</t>
  </si>
  <si>
    <t>000020</t>
  </si>
  <si>
    <t>005</t>
  </si>
  <si>
    <t>000040</t>
  </si>
  <si>
    <t>900</t>
  </si>
  <si>
    <t>000005</t>
  </si>
  <si>
    <t>000010</t>
  </si>
  <si>
    <t>000035</t>
  </si>
  <si>
    <t>000080</t>
  </si>
  <si>
    <t>000300</t>
  </si>
  <si>
    <t>015</t>
  </si>
  <si>
    <t>020</t>
  </si>
  <si>
    <t>000030</t>
  </si>
  <si>
    <t>10103</t>
  </si>
  <si>
    <t>000015</t>
  </si>
  <si>
    <t>000400</t>
  </si>
  <si>
    <t>10201</t>
  </si>
  <si>
    <t>090601</t>
  </si>
  <si>
    <t>10202</t>
  </si>
  <si>
    <t>10204</t>
  </si>
  <si>
    <t>000095</t>
  </si>
  <si>
    <t>10301</t>
  </si>
  <si>
    <t>10302</t>
  </si>
  <si>
    <t>10303</t>
  </si>
  <si>
    <t>000120</t>
  </si>
  <si>
    <t>000800</t>
  </si>
  <si>
    <t>040</t>
  </si>
  <si>
    <t>090801</t>
  </si>
  <si>
    <t>10406</t>
  </si>
  <si>
    <t>030</t>
  </si>
  <si>
    <t>035</t>
  </si>
  <si>
    <t>050</t>
  </si>
  <si>
    <t>180</t>
  </si>
  <si>
    <t>10499</t>
  </si>
  <si>
    <t>080820</t>
  </si>
  <si>
    <t>10501</t>
  </si>
  <si>
    <t>10502</t>
  </si>
  <si>
    <t>10601</t>
  </si>
  <si>
    <t>10701</t>
  </si>
  <si>
    <t>090</t>
  </si>
  <si>
    <t>10805</t>
  </si>
  <si>
    <t>10808</t>
  </si>
  <si>
    <t>10999</t>
  </si>
  <si>
    <t>20101</t>
  </si>
  <si>
    <t>20104</t>
  </si>
  <si>
    <t>001950</t>
  </si>
  <si>
    <t>20203</t>
  </si>
  <si>
    <t>20304</t>
  </si>
  <si>
    <t>Servicios De Telecomunicaciones.</t>
  </si>
  <si>
    <t>Servicio De Fumigacion</t>
  </si>
  <si>
    <t>Traslado De Funcionarios Publicos Dentro Del Pais</t>
  </si>
  <si>
    <t>Servicio De Hospedaje Dentro Del Pais</t>
  </si>
  <si>
    <t>Contrato De Seguros (Contrato Marco)</t>
  </si>
  <si>
    <t>Contrato De Cupones Para Gasolina (Contrato Marco)</t>
  </si>
  <si>
    <t>Cant. Total</t>
  </si>
  <si>
    <t>Precio Unt.</t>
  </si>
  <si>
    <t>Precio Total</t>
  </si>
  <si>
    <t>10101001000001</t>
  </si>
  <si>
    <t>10103005000001</t>
  </si>
  <si>
    <t>10201005090601</t>
  </si>
  <si>
    <t>10202001000010</t>
  </si>
  <si>
    <t>10204900000001</t>
  </si>
  <si>
    <t>10204900000010</t>
  </si>
  <si>
    <t>10301001000080</t>
  </si>
  <si>
    <t>10499005090801</t>
  </si>
  <si>
    <t>10499900080820</t>
  </si>
  <si>
    <t>10501001000300</t>
  </si>
  <si>
    <t>10502001000015</t>
  </si>
  <si>
    <t>10601001000010</t>
  </si>
  <si>
    <t>10701001000095</t>
  </si>
  <si>
    <t>10805001000020</t>
  </si>
  <si>
    <t>10808900000010</t>
  </si>
  <si>
    <t>10999005000010</t>
  </si>
  <si>
    <t>20101001000005</t>
  </si>
  <si>
    <t>20104090001950</t>
  </si>
  <si>
    <t>20203005000015</t>
  </si>
  <si>
    <t>20203005000040</t>
  </si>
  <si>
    <t>20203005000120</t>
  </si>
  <si>
    <t>20203015000035</t>
  </si>
  <si>
    <t>20203030000020</t>
  </si>
  <si>
    <t>20203900000800</t>
  </si>
  <si>
    <t>20304180000001</t>
  </si>
  <si>
    <t>Clase</t>
  </si>
  <si>
    <t>Subclase</t>
  </si>
  <si>
    <t>Mercancia</t>
  </si>
  <si>
    <t>UNIDAD</t>
  </si>
  <si>
    <t>Udad de Medida</t>
  </si>
  <si>
    <t>Alquiler de Edificio</t>
  </si>
  <si>
    <t>PROGRAMA PRESUPUESTARIO 78000, PROMOCION DE LA PAZ Y LA CONVIVENCIA CUIDADANA</t>
  </si>
  <si>
    <t>MESES</t>
  </si>
  <si>
    <t>Reparacion y Mantenimiento De Vehiculos</t>
  </si>
  <si>
    <t>Mantenimiento Preventivo Y Correctivo De Sistemas Informáticos</t>
  </si>
  <si>
    <t>Extenciones eléctricas</t>
  </si>
  <si>
    <t>PLAN ANUAL DE COMPRAS PERIODO 2017</t>
  </si>
  <si>
    <t>12</t>
  </si>
  <si>
    <t>$9409,38</t>
  </si>
  <si>
    <t>Thonner impresora Lexmark CX510de color negro EXTRA ALTO RENDIMIENTO</t>
  </si>
  <si>
    <t xml:space="preserve">Proyector </t>
  </si>
  <si>
    <t>unidad</t>
  </si>
  <si>
    <t>Ventilador de torre</t>
  </si>
  <si>
    <t>¢65450</t>
  </si>
  <si>
    <t xml:space="preserve">Pizarras acrilicas </t>
  </si>
  <si>
    <t>5</t>
  </si>
  <si>
    <t>1</t>
  </si>
  <si>
    <t>Actividades de Capacitación(SERVICIO DE CATERING)</t>
  </si>
  <si>
    <t>Disco portatil externo</t>
  </si>
  <si>
    <t>Titurador de papel</t>
  </si>
  <si>
    <t>10807</t>
  </si>
  <si>
    <t>¢327250</t>
  </si>
  <si>
    <t>Radiograbadora portatil</t>
  </si>
  <si>
    <t>50</t>
  </si>
  <si>
    <t>TOTAL:</t>
  </si>
  <si>
    <t xml:space="preserve">Contrato Servicio De Alcantarillado </t>
  </si>
  <si>
    <t xml:space="preserve">Contrato Servicio De Energía Eléctrica </t>
  </si>
  <si>
    <t xml:space="preserve">Contrato Servicio De Impresión, Encuadernación Y Otros </t>
  </si>
  <si>
    <t>Servicio de Correo</t>
  </si>
  <si>
    <t>Servicio de confección e instalación de Rótulo</t>
  </si>
  <si>
    <t>Servicio de Limpieza</t>
  </si>
  <si>
    <t>Confección de sellos</t>
  </si>
  <si>
    <t>10203</t>
  </si>
  <si>
    <t>Alquiler De Equipo De Computo  Impresoras Multifuncional, netbook, docking, y PC de escritorio.</t>
  </si>
  <si>
    <t>Compra de Banners</t>
  </si>
  <si>
    <t>Contrato de mantenimeinto de equipos de oficina</t>
  </si>
  <si>
    <t>Pago de deducibles</t>
  </si>
  <si>
    <t>Pago combustible</t>
  </si>
  <si>
    <t>10203001000001</t>
  </si>
  <si>
    <t>10905</t>
  </si>
  <si>
    <t>Compra Esmalte en Spray</t>
  </si>
  <si>
    <t>Compra de Pinturas</t>
  </si>
  <si>
    <t>000100</t>
  </si>
  <si>
    <t>20401</t>
  </si>
  <si>
    <t>220</t>
  </si>
  <si>
    <t>Espatula</t>
  </si>
  <si>
    <t>Maso</t>
  </si>
  <si>
    <t>001000</t>
  </si>
  <si>
    <t>Tenaza</t>
  </si>
  <si>
    <t>120</t>
  </si>
  <si>
    <t>000700</t>
  </si>
  <si>
    <t>SIERRA OSCILANTE</t>
  </si>
  <si>
    <t>055</t>
  </si>
  <si>
    <t>000500</t>
  </si>
  <si>
    <t>CORTADORA DE AZULEJOS</t>
  </si>
  <si>
    <t>20302</t>
  </si>
  <si>
    <t>260</t>
  </si>
  <si>
    <t>010340</t>
  </si>
  <si>
    <t>MORTERO SECO  -PEGAMIX-</t>
  </si>
  <si>
    <t>FRAGUA</t>
  </si>
  <si>
    <t>165</t>
  </si>
  <si>
    <t>10406165000010</t>
  </si>
  <si>
    <t>004100</t>
  </si>
  <si>
    <t>10406900004100</t>
  </si>
  <si>
    <t>10807020000010</t>
  </si>
  <si>
    <t>210</t>
  </si>
  <si>
    <t>20104210000005</t>
  </si>
  <si>
    <t>000003</t>
  </si>
  <si>
    <t>20104220000003</t>
  </si>
  <si>
    <t>Café</t>
  </si>
  <si>
    <t>Crema Para Café En Bolsita</t>
  </si>
  <si>
    <t>20203260000001</t>
  </si>
  <si>
    <t>20302900010340</t>
  </si>
  <si>
    <t>20302900000030</t>
  </si>
  <si>
    <t>20401220000001</t>
  </si>
  <si>
    <t>20401900000001</t>
  </si>
  <si>
    <t>20401030000002</t>
  </si>
  <si>
    <t>20401050001000</t>
  </si>
  <si>
    <t>20401120000700</t>
  </si>
  <si>
    <t>20401055000500</t>
  </si>
  <si>
    <t>Azulejos</t>
  </si>
  <si>
    <t>125</t>
  </si>
  <si>
    <t>115</t>
  </si>
  <si>
    <t>000295</t>
  </si>
  <si>
    <t>50101900000295</t>
  </si>
  <si>
    <t>Teléfonos</t>
  </si>
  <si>
    <t>50103005000100</t>
  </si>
  <si>
    <t>14</t>
  </si>
  <si>
    <t>5010302000300</t>
  </si>
  <si>
    <t>50103035000400</t>
  </si>
  <si>
    <t>000059</t>
  </si>
  <si>
    <t>50104040000059</t>
  </si>
  <si>
    <t>50105115000001</t>
  </si>
  <si>
    <t>50107005000010</t>
  </si>
  <si>
    <t>Pizarras interactivas</t>
  </si>
  <si>
    <t>50107005000020</t>
  </si>
  <si>
    <t>Artículo</t>
  </si>
  <si>
    <t>Código CompraRed</t>
  </si>
  <si>
    <t>Código Merlink</t>
  </si>
  <si>
    <t>10303005000100</t>
  </si>
  <si>
    <t>29904095000560</t>
  </si>
  <si>
    <t>11161701 92096858</t>
  </si>
  <si>
    <t>10302001120501</t>
  </si>
  <si>
    <t>10406125000001</t>
  </si>
  <si>
    <t>50104040000210</t>
  </si>
  <si>
    <t>Manta</t>
  </si>
  <si>
    <t>METROS</t>
  </si>
  <si>
    <t>4412151392035268</t>
  </si>
  <si>
    <t>8311180192074175</t>
  </si>
  <si>
    <t>7210150892102620</t>
  </si>
  <si>
    <t>4412160492072890</t>
  </si>
  <si>
    <t>7818010792004032</t>
  </si>
  <si>
    <t>7215360692029882</t>
  </si>
  <si>
    <t>8111220492039615</t>
  </si>
  <si>
    <t>3121150890030758</t>
  </si>
  <si>
    <t>3011150490016942</t>
  </si>
  <si>
    <t>3011150690016536</t>
  </si>
  <si>
    <t>3912144090029196</t>
  </si>
  <si>
    <t>2711190990012506</t>
  </si>
  <si>
    <t>2711152590031095</t>
  </si>
  <si>
    <t>2310151290010714</t>
  </si>
  <si>
    <t>2310150890010337</t>
  </si>
  <si>
    <t>4410160392004629</t>
  </si>
  <si>
    <t>4617162192041720</t>
  </si>
  <si>
    <t>4511160990004738</t>
  </si>
  <si>
    <t>4320182792010881</t>
  </si>
  <si>
    <t>4411190592015737</t>
  </si>
  <si>
    <t>4411191192010316</t>
  </si>
  <si>
    <t>44103103 92033154</t>
  </si>
  <si>
    <t>44103103 92033149</t>
  </si>
  <si>
    <t>Thonner impresora Lexmark CX510de color cyan EXTRA ALTO RENDIMIENTO</t>
  </si>
  <si>
    <t>44103103 92033150</t>
  </si>
  <si>
    <t>Thonner impresora Lexmark CX510de color magenta EXTRA ALTO RENDIMIENTO</t>
  </si>
  <si>
    <t>44103103 92033153</t>
  </si>
  <si>
    <t>Thonner impresora Lexmark CX510de color amarillo EXTRA ALTO RENDIMIENTO</t>
  </si>
  <si>
    <t>31211507 92096671</t>
  </si>
  <si>
    <t>90101604 92031347</t>
  </si>
  <si>
    <t>82101802 92084467</t>
  </si>
  <si>
    <t>72102103 90032626</t>
  </si>
  <si>
    <t>3013170490016721</t>
  </si>
  <si>
    <t>2711220190010996</t>
  </si>
  <si>
    <t>2711160190003380</t>
  </si>
  <si>
    <t>4319151292005590</t>
  </si>
  <si>
    <t>8310150192031912</t>
  </si>
  <si>
    <t>Publicación de acuerdos de viaje en Gaceta</t>
  </si>
  <si>
    <t>8210150492039083</t>
  </si>
  <si>
    <t>00</t>
  </si>
  <si>
    <t>1120501</t>
  </si>
  <si>
    <t>8214150792006626</t>
  </si>
  <si>
    <t>8212190192081602</t>
  </si>
  <si>
    <t>55121706 92008662</t>
  </si>
  <si>
    <t>Azúcar En Bolsita</t>
  </si>
  <si>
    <t>Paleta/cuchara para Albañeria</t>
  </si>
  <si>
    <t>Servicio De Televisión Por Cable</t>
  </si>
  <si>
    <t>Pago de la Revisión Técnica Vehicular</t>
  </si>
  <si>
    <t>Servicio de Producción de SPOT PUBLICITARIOS</t>
  </si>
  <si>
    <t>Pago De Marchamo - Derecho De Circulación</t>
  </si>
  <si>
    <t>5016150990013450</t>
  </si>
  <si>
    <t xml:space="preserve">Splenda </t>
  </si>
  <si>
    <t>5016150992041330</t>
  </si>
  <si>
    <t>5020170690038862</t>
  </si>
  <si>
    <t>Galletas Dulces</t>
  </si>
  <si>
    <t>Galletas Saladas</t>
  </si>
  <si>
    <t>Agua</t>
  </si>
  <si>
    <t>Gaseosas</t>
  </si>
  <si>
    <t>Nectar de frutas</t>
  </si>
  <si>
    <t>Cortador de vidrio</t>
  </si>
  <si>
    <t>Bolsitas de te de manzanilla</t>
  </si>
  <si>
    <t>5020171390020820</t>
  </si>
  <si>
    <t>Bolsitas de te negro</t>
  </si>
  <si>
    <t>5020171390020824</t>
  </si>
  <si>
    <t>Bolsitas de te verde</t>
  </si>
  <si>
    <t>5020171392004016</t>
  </si>
  <si>
    <t>5018190992021267</t>
  </si>
  <si>
    <t>5018190592021269</t>
  </si>
  <si>
    <t>Galletas Dulces/Mantequilla</t>
  </si>
  <si>
    <t>5018190592021270</t>
  </si>
  <si>
    <t>5018190592021271</t>
  </si>
  <si>
    <t>Sorbetos</t>
  </si>
  <si>
    <t>Galletas Dulces/jaleas</t>
  </si>
  <si>
    <t>5018190592024976</t>
  </si>
  <si>
    <t>Quequito con relleno de dulce de leche</t>
  </si>
  <si>
    <t>5018190592030543</t>
  </si>
  <si>
    <t>5020230192024822</t>
  </si>
  <si>
    <t>5020230692048276</t>
  </si>
  <si>
    <t>2711151490035330</t>
  </si>
  <si>
    <t>5020171492070421</t>
  </si>
  <si>
    <t>5020289992019623</t>
  </si>
  <si>
    <t>000180</t>
  </si>
  <si>
    <t>000215</t>
  </si>
  <si>
    <t>20203900000180</t>
  </si>
  <si>
    <t>20203900000215</t>
  </si>
  <si>
    <t>000801</t>
  </si>
  <si>
    <t>20401900000801</t>
  </si>
  <si>
    <t>20101001000015</t>
  </si>
  <si>
    <t>19905005000010</t>
  </si>
  <si>
    <t>Póliza Riesgos de trabajo</t>
  </si>
  <si>
    <t>10601001000020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</si>
</sst>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₡&quot;* #,##0.00_);_(&quot;₡&quot;* \(#,##0.00\);_(&quot;₡&quot;* &quot;-&quot;??_);_(@_)"/>
    <numFmt numFmtId="43" formatCode="_(* #,##0.00_);_(* \(#,##0.00\);_(* &quot;-&quot;??_);_(@_)"/>
    <numFmt numFmtId="166" formatCode="&quot;₡&quot;#,##0.00"/>
  </numFmts>
  <fonts count="16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B05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20"/>
      <name val="Calibri"/>
      <family val="2"/>
      <scheme val="minor"/>
    </font>
    <font>
      <b/>
      <sz val="1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name val="Calibri"/>
      <family val="2"/>
      <scheme val="minor"/>
    </font>
    <font>
      <b/>
      <sz val="12"/>
      <name val="Arial"/>
      <family val="2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Tahoma"/>
      <family val="2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4" fontId="3" fillId="0" borderId="0" applyFont="0" applyFill="0" applyBorder="0" applyAlignment="0" applyProtection="0"/>
    <xf numFmtId="0" fontId="4" fillId="0" borderId="0"/>
    <xf numFmtId="0" fontId="4" fillId="0" borderId="0"/>
    <xf numFmtId="0" fontId="15" fillId="0" borderId="0" applyNumberFormat="0" applyFill="0" applyBorder="0" applyAlignment="0" applyProtection="0"/>
  </cellStyleXfs>
  <cellXfs count="68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 applyProtection="1">
      <alignment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1" fillId="0" borderId="0" xfId="0" applyFont="1"/>
    <xf numFmtId="166" fontId="0" fillId="0" borderId="1" xfId="0" applyNumberFormat="1" applyBorder="1" applyAlignment="1">
      <alignment horizontal="center"/>
    </xf>
    <xf numFmtId="0" fontId="0" fillId="0" borderId="0" xfId="0" applyAlignment="1">
      <alignment horizontal="center"/>
    </xf>
    <xf numFmtId="49" fontId="0" fillId="0" borderId="1" xfId="0" applyNumberFormat="1" applyBorder="1" applyAlignment="1">
      <alignment horizontal="left"/>
    </xf>
    <xf numFmtId="49" fontId="0" fillId="0" borderId="0" xfId="0" applyNumberFormat="1" applyAlignment="1">
      <alignment horizontal="left"/>
    </xf>
    <xf numFmtId="166" fontId="0" fillId="0" borderId="0" xfId="0" applyNumberFormat="1" applyAlignment="1">
      <alignment horizontal="center"/>
    </xf>
    <xf numFmtId="49" fontId="1" fillId="0" borderId="0" xfId="0" applyNumberFormat="1" applyFont="1" applyFill="1" applyBorder="1" applyAlignment="1" applyProtection="1">
      <alignment vertical="center"/>
    </xf>
    <xf numFmtId="166" fontId="7" fillId="0" borderId="1" xfId="0" applyNumberFormat="1" applyFont="1" applyBorder="1" applyAlignment="1">
      <alignment horizontal="center"/>
    </xf>
    <xf numFmtId="0" fontId="0" fillId="3" borderId="0" xfId="0" applyFill="1"/>
    <xf numFmtId="49" fontId="1" fillId="3" borderId="1" xfId="0" applyNumberFormat="1" applyFont="1" applyFill="1" applyBorder="1" applyAlignment="1" applyProtection="1">
      <alignment vertical="center"/>
    </xf>
    <xf numFmtId="0" fontId="7" fillId="0" borderId="1" xfId="0" applyFont="1" applyBorder="1" applyAlignment="1">
      <alignment horizontal="center"/>
    </xf>
    <xf numFmtId="166" fontId="0" fillId="0" borderId="0" xfId="0" applyNumberFormat="1"/>
    <xf numFmtId="43" fontId="0" fillId="0" borderId="0" xfId="0" applyNumberFormat="1"/>
    <xf numFmtId="0" fontId="10" fillId="4" borderId="1" xfId="0" applyFont="1" applyFill="1" applyBorder="1" applyAlignment="1">
      <alignment horizontal="center" vertical="center" wrapText="1"/>
    </xf>
    <xf numFmtId="49" fontId="11" fillId="4" borderId="1" xfId="0" applyNumberFormat="1" applyFont="1" applyFill="1" applyBorder="1" applyAlignment="1">
      <alignment horizontal="left" vertical="center" wrapText="1"/>
    </xf>
    <xf numFmtId="0" fontId="11" fillId="4" borderId="1" xfId="0" applyFont="1" applyFill="1" applyBorder="1" applyAlignment="1">
      <alignment horizontal="center" wrapText="1"/>
    </xf>
    <xf numFmtId="166" fontId="11" fillId="4" borderId="1" xfId="0" applyNumberFormat="1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 applyProtection="1">
      <alignment horizontal="center" vertical="top"/>
    </xf>
    <xf numFmtId="49" fontId="12" fillId="0" borderId="1" xfId="0" applyNumberFormat="1" applyFont="1" applyFill="1" applyBorder="1" applyAlignment="1">
      <alignment horizontal="center" vertical="top"/>
    </xf>
    <xf numFmtId="49" fontId="12" fillId="0" borderId="1" xfId="0" applyNumberFormat="1" applyFont="1" applyFill="1" applyBorder="1" applyAlignment="1" applyProtection="1">
      <alignment horizontal="left" vertical="top"/>
    </xf>
    <xf numFmtId="49" fontId="12" fillId="0" borderId="1" xfId="0" applyNumberFormat="1" applyFont="1" applyFill="1" applyBorder="1" applyAlignment="1" applyProtection="1">
      <alignment horizontal="center"/>
    </xf>
    <xf numFmtId="166" fontId="13" fillId="0" borderId="1" xfId="1" applyNumberFormat="1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 applyProtection="1">
      <alignment horizontal="left" vertical="top" wrapText="1"/>
    </xf>
    <xf numFmtId="49" fontId="13" fillId="0" borderId="1" xfId="0" applyNumberFormat="1" applyFont="1" applyFill="1" applyBorder="1" applyAlignment="1" applyProtection="1">
      <alignment horizontal="left" vertical="top"/>
      <protection locked="0"/>
    </xf>
    <xf numFmtId="1" fontId="13" fillId="0" borderId="1" xfId="0" applyNumberFormat="1" applyFont="1" applyFill="1" applyBorder="1" applyAlignment="1">
      <alignment horizontal="center"/>
    </xf>
    <xf numFmtId="166" fontId="13" fillId="0" borderId="1" xfId="1" applyNumberFormat="1" applyFont="1" applyFill="1" applyBorder="1" applyAlignment="1">
      <alignment horizontal="center" vertical="top"/>
    </xf>
    <xf numFmtId="49" fontId="12" fillId="3" borderId="1" xfId="0" applyNumberFormat="1" applyFont="1" applyFill="1" applyBorder="1" applyAlignment="1" applyProtection="1">
      <alignment horizontal="center" vertical="top"/>
    </xf>
    <xf numFmtId="49" fontId="12" fillId="0" borderId="0" xfId="0" applyNumberFormat="1" applyFont="1" applyAlignment="1">
      <alignment horizontal="center"/>
    </xf>
    <xf numFmtId="49" fontId="12" fillId="3" borderId="1" xfId="0" applyNumberFormat="1" applyFont="1" applyFill="1" applyBorder="1" applyAlignment="1">
      <alignment horizontal="center" vertical="top"/>
    </xf>
    <xf numFmtId="49" fontId="12" fillId="3" borderId="1" xfId="0" applyNumberFormat="1" applyFont="1" applyFill="1" applyBorder="1" applyAlignment="1" applyProtection="1">
      <alignment horizontal="left" vertical="top" wrapText="1"/>
    </xf>
    <xf numFmtId="49" fontId="13" fillId="3" borderId="1" xfId="0" applyNumberFormat="1" applyFont="1" applyFill="1" applyBorder="1" applyAlignment="1" applyProtection="1">
      <alignment horizontal="left" vertical="top"/>
      <protection locked="0"/>
    </xf>
    <xf numFmtId="1" fontId="13" fillId="3" borderId="1" xfId="0" applyNumberFormat="1" applyFont="1" applyFill="1" applyBorder="1" applyAlignment="1">
      <alignment horizontal="center"/>
    </xf>
    <xf numFmtId="166" fontId="13" fillId="3" borderId="1" xfId="1" applyNumberFormat="1" applyFont="1" applyFill="1" applyBorder="1" applyAlignment="1">
      <alignment horizontal="center" vertical="top"/>
    </xf>
    <xf numFmtId="49" fontId="12" fillId="0" borderId="1" xfId="0" applyNumberFormat="1" applyFont="1" applyFill="1" applyBorder="1" applyAlignment="1" applyProtection="1">
      <alignment horizontal="left" vertical="top"/>
      <protection locked="0"/>
    </xf>
    <xf numFmtId="1" fontId="12" fillId="0" borderId="1" xfId="0" applyNumberFormat="1" applyFont="1" applyFill="1" applyBorder="1" applyAlignment="1">
      <alignment horizontal="center"/>
    </xf>
    <xf numFmtId="166" fontId="12" fillId="0" borderId="1" xfId="1" applyNumberFormat="1" applyFont="1" applyFill="1" applyBorder="1" applyAlignment="1">
      <alignment horizontal="center" vertical="top"/>
    </xf>
    <xf numFmtId="49" fontId="12" fillId="0" borderId="1" xfId="0" applyNumberFormat="1" applyFont="1" applyBorder="1" applyAlignment="1">
      <alignment horizontal="center"/>
    </xf>
    <xf numFmtId="49" fontId="12" fillId="3" borderId="1" xfId="0" applyNumberFormat="1" applyFont="1" applyFill="1" applyBorder="1" applyAlignment="1">
      <alignment horizontal="center"/>
    </xf>
    <xf numFmtId="0" fontId="13" fillId="0" borderId="1" xfId="0" applyFont="1" applyBorder="1" applyAlignment="1">
      <alignment horizontal="center"/>
    </xf>
    <xf numFmtId="49" fontId="13" fillId="0" borderId="1" xfId="0" applyNumberFormat="1" applyFont="1" applyBorder="1" applyAlignment="1">
      <alignment horizontal="left"/>
    </xf>
    <xf numFmtId="166" fontId="13" fillId="0" borderId="1" xfId="0" applyNumberFormat="1" applyFont="1" applyBorder="1" applyAlignment="1">
      <alignment horizontal="center"/>
    </xf>
    <xf numFmtId="49" fontId="12" fillId="0" borderId="4" xfId="0" applyNumberFormat="1" applyFont="1" applyBorder="1" applyAlignment="1">
      <alignment horizontal="center"/>
    </xf>
    <xf numFmtId="49" fontId="13" fillId="0" borderId="1" xfId="0" applyNumberFormat="1" applyFont="1" applyBorder="1" applyAlignment="1">
      <alignment horizontal="center"/>
    </xf>
    <xf numFmtId="0" fontId="13" fillId="0" borderId="1" xfId="0" applyFont="1" applyBorder="1" applyAlignment="1">
      <alignment horizontal="left"/>
    </xf>
    <xf numFmtId="1" fontId="14" fillId="5" borderId="1" xfId="0" applyNumberFormat="1" applyFont="1" applyFill="1" applyBorder="1" applyAlignment="1">
      <alignment horizontal="left" vertical="center" wrapText="1"/>
    </xf>
    <xf numFmtId="49" fontId="13" fillId="0" borderId="5" xfId="0" applyNumberFormat="1" applyFont="1" applyBorder="1" applyAlignment="1">
      <alignment horizontal="center"/>
    </xf>
    <xf numFmtId="49" fontId="12" fillId="0" borderId="1" xfId="0" applyNumberFormat="1" applyFont="1" applyBorder="1" applyAlignment="1">
      <alignment horizontal="left"/>
    </xf>
    <xf numFmtId="2" fontId="12" fillId="0" borderId="1" xfId="0" applyNumberFormat="1" applyFont="1" applyFill="1" applyBorder="1" applyAlignment="1">
      <alignment horizontal="center" vertical="top"/>
    </xf>
    <xf numFmtId="1" fontId="12" fillId="0" borderId="1" xfId="0" applyNumberFormat="1" applyFont="1" applyFill="1" applyBorder="1" applyAlignment="1">
      <alignment horizontal="center" vertical="top"/>
    </xf>
    <xf numFmtId="49" fontId="12" fillId="0" borderId="1" xfId="0" applyNumberFormat="1" applyFont="1" applyBorder="1"/>
    <xf numFmtId="49" fontId="12" fillId="0" borderId="0" xfId="0" applyNumberFormat="1" applyFont="1"/>
    <xf numFmtId="0" fontId="12" fillId="0" borderId="1" xfId="0" applyFont="1" applyBorder="1" applyAlignment="1">
      <alignment horizontal="left"/>
    </xf>
    <xf numFmtId="49" fontId="12" fillId="0" borderId="5" xfId="0" applyNumberFormat="1" applyFont="1" applyBorder="1" applyAlignment="1">
      <alignment horizontal="left"/>
    </xf>
    <xf numFmtId="0" fontId="4" fillId="3" borderId="1" xfId="3" applyFill="1" applyBorder="1"/>
    <xf numFmtId="0" fontId="15" fillId="0" borderId="0" xfId="4"/>
    <xf numFmtId="49" fontId="12" fillId="0" borderId="4" xfId="0" applyNumberFormat="1" applyFont="1" applyFill="1" applyBorder="1" applyAlignment="1" applyProtection="1">
      <alignment horizontal="center" vertical="top"/>
    </xf>
    <xf numFmtId="0" fontId="5" fillId="0" borderId="0" xfId="0" applyFont="1" applyAlignment="1">
      <alignment horizontal="center" vertical="center"/>
    </xf>
    <xf numFmtId="49" fontId="5" fillId="0" borderId="0" xfId="0" applyNumberFormat="1" applyFont="1" applyAlignment="1">
      <alignment horizontal="justify" vertical="center"/>
    </xf>
    <xf numFmtId="0" fontId="5" fillId="0" borderId="2" xfId="0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justify" vertical="center"/>
    </xf>
    <xf numFmtId="0" fontId="6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</cellXfs>
  <cellStyles count="5">
    <cellStyle name="Hipervínculo" xfId="4" builtinId="8"/>
    <cellStyle name="Moneda" xfId="1" builtinId="4"/>
    <cellStyle name="Normal" xfId="0" builtinId="0"/>
    <cellStyle name="Normal 2" xfId="2"/>
    <cellStyle name="Normal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82"/>
  <sheetViews>
    <sheetView tabSelected="1" topLeftCell="B1" zoomScale="90" zoomScaleNormal="90" workbookViewId="0">
      <selection activeCell="F84" sqref="F84"/>
    </sheetView>
  </sheetViews>
  <sheetFormatPr baseColWidth="10" defaultRowHeight="15" x14ac:dyDescent="0.25"/>
  <cols>
    <col min="1" max="1" width="2" hidden="1" customWidth="1"/>
    <col min="2" max="2" width="8.28515625" style="8" customWidth="1"/>
    <col min="3" max="3" width="9.28515625" style="8" customWidth="1"/>
    <col min="4" max="4" width="10.42578125" style="8" customWidth="1"/>
    <col min="5" max="5" width="17.85546875" customWidth="1"/>
    <col min="6" max="6" width="19.5703125" customWidth="1"/>
    <col min="7" max="7" width="73.7109375" style="10" customWidth="1"/>
    <col min="8" max="8" width="10.28515625" style="10" customWidth="1"/>
    <col min="9" max="9" width="8.5703125" style="8" customWidth="1"/>
    <col min="10" max="10" width="15.85546875" style="11" customWidth="1"/>
    <col min="11" max="11" width="16.5703125" style="11" customWidth="1"/>
    <col min="12" max="12" width="13.85546875" bestFit="1" customWidth="1"/>
    <col min="13" max="13" width="14.85546875" bestFit="1" customWidth="1"/>
  </cols>
  <sheetData>
    <row r="1" spans="1:13" ht="15" customHeight="1" x14ac:dyDescent="0.25">
      <c r="A1" s="62" t="s">
        <v>97</v>
      </c>
      <c r="B1" s="62"/>
      <c r="C1" s="62"/>
      <c r="D1" s="62"/>
      <c r="E1" s="62"/>
      <c r="F1" s="62"/>
      <c r="G1" s="63"/>
      <c r="H1" s="62"/>
      <c r="I1" s="62"/>
      <c r="J1" s="62"/>
      <c r="K1" s="62"/>
    </row>
    <row r="2" spans="1:13" ht="21.75" customHeight="1" x14ac:dyDescent="0.25">
      <c r="A2" s="64"/>
      <c r="B2" s="64"/>
      <c r="C2" s="64"/>
      <c r="D2" s="64"/>
      <c r="E2" s="64"/>
      <c r="F2" s="64"/>
      <c r="G2" s="65"/>
      <c r="H2" s="64"/>
      <c r="I2" s="64"/>
      <c r="J2" s="64"/>
      <c r="K2" s="64"/>
    </row>
    <row r="3" spans="1:13" ht="24.75" customHeight="1" x14ac:dyDescent="0.25">
      <c r="A3" s="66" t="s">
        <v>92</v>
      </c>
      <c r="B3" s="67"/>
      <c r="C3" s="67"/>
      <c r="D3" s="67"/>
      <c r="E3" s="67"/>
      <c r="F3" s="67"/>
      <c r="G3" s="67"/>
      <c r="H3" s="67"/>
      <c r="I3" s="67"/>
      <c r="J3" s="67"/>
      <c r="K3" s="67"/>
    </row>
    <row r="4" spans="1:13" ht="47.25" x14ac:dyDescent="0.25">
      <c r="A4" s="1"/>
      <c r="B4" s="19" t="s">
        <v>86</v>
      </c>
      <c r="C4" s="19" t="s">
        <v>87</v>
      </c>
      <c r="D4" s="19" t="s">
        <v>88</v>
      </c>
      <c r="E4" s="19" t="s">
        <v>188</v>
      </c>
      <c r="F4" s="19" t="s">
        <v>189</v>
      </c>
      <c r="G4" s="20" t="s">
        <v>187</v>
      </c>
      <c r="H4" s="20" t="s">
        <v>90</v>
      </c>
      <c r="I4" s="21" t="s">
        <v>58</v>
      </c>
      <c r="J4" s="22" t="s">
        <v>59</v>
      </c>
      <c r="K4" s="22" t="s">
        <v>60</v>
      </c>
    </row>
    <row r="5" spans="1:13" ht="15.75" x14ac:dyDescent="0.25">
      <c r="A5" s="2" t="s">
        <v>2</v>
      </c>
      <c r="B5" s="23" t="s">
        <v>0</v>
      </c>
      <c r="C5" s="23" t="s">
        <v>1</v>
      </c>
      <c r="D5" s="23" t="s">
        <v>3</v>
      </c>
      <c r="E5" s="24" t="s">
        <v>61</v>
      </c>
      <c r="F5" s="54"/>
      <c r="G5" s="25" t="s">
        <v>91</v>
      </c>
      <c r="H5" s="25" t="s">
        <v>93</v>
      </c>
      <c r="I5" s="26" t="s">
        <v>98</v>
      </c>
      <c r="J5" s="27" t="s">
        <v>99</v>
      </c>
      <c r="K5" s="27">
        <v>75544346</v>
      </c>
    </row>
    <row r="6" spans="1:13" ht="33" customHeight="1" x14ac:dyDescent="0.25">
      <c r="A6" s="2" t="s">
        <v>2</v>
      </c>
      <c r="B6" s="23" t="s">
        <v>17</v>
      </c>
      <c r="C6" s="23" t="s">
        <v>6</v>
      </c>
      <c r="D6" s="23" t="s">
        <v>3</v>
      </c>
      <c r="E6" s="24" t="s">
        <v>62</v>
      </c>
      <c r="F6" s="53"/>
      <c r="G6" s="28" t="s">
        <v>124</v>
      </c>
      <c r="H6" s="29" t="s">
        <v>93</v>
      </c>
      <c r="I6" s="30">
        <v>12</v>
      </c>
      <c r="J6" s="27">
        <f>K6/36</f>
        <v>543045.72222222225</v>
      </c>
      <c r="K6" s="27">
        <v>19549646</v>
      </c>
    </row>
    <row r="7" spans="1:13" ht="15.75" x14ac:dyDescent="0.25">
      <c r="A7" s="2" t="s">
        <v>2</v>
      </c>
      <c r="B7" s="23" t="s">
        <v>20</v>
      </c>
      <c r="C7" s="23" t="s">
        <v>6</v>
      </c>
      <c r="D7" s="23" t="s">
        <v>21</v>
      </c>
      <c r="E7" s="24" t="s">
        <v>63</v>
      </c>
      <c r="F7" s="24" t="s">
        <v>234</v>
      </c>
      <c r="G7" s="28" t="s">
        <v>116</v>
      </c>
      <c r="H7" s="29" t="s">
        <v>93</v>
      </c>
      <c r="I7" s="30">
        <v>12</v>
      </c>
      <c r="J7" s="27">
        <f>K7/12</f>
        <v>212916.66666666666</v>
      </c>
      <c r="K7" s="27">
        <v>2555000</v>
      </c>
    </row>
    <row r="8" spans="1:13" ht="15.75" x14ac:dyDescent="0.25">
      <c r="A8" s="2" t="s">
        <v>2</v>
      </c>
      <c r="B8" s="23" t="s">
        <v>22</v>
      </c>
      <c r="C8" s="23" t="s">
        <v>1</v>
      </c>
      <c r="D8" s="23" t="s">
        <v>10</v>
      </c>
      <c r="E8" s="24" t="s">
        <v>64</v>
      </c>
      <c r="F8" s="53"/>
      <c r="G8" s="28" t="s">
        <v>117</v>
      </c>
      <c r="H8" s="29" t="s">
        <v>93</v>
      </c>
      <c r="I8" s="30">
        <v>12</v>
      </c>
      <c r="J8" s="31">
        <f>K8/12</f>
        <v>462500</v>
      </c>
      <c r="K8" s="31">
        <v>5550000</v>
      </c>
      <c r="M8" s="17"/>
    </row>
    <row r="9" spans="1:13" ht="15.75" x14ac:dyDescent="0.25">
      <c r="A9" s="2"/>
      <c r="B9" s="32" t="s">
        <v>123</v>
      </c>
      <c r="C9" s="33" t="s">
        <v>1</v>
      </c>
      <c r="D9" s="33" t="s">
        <v>3</v>
      </c>
      <c r="E9" s="34" t="s">
        <v>129</v>
      </c>
      <c r="F9" s="24" t="s">
        <v>198</v>
      </c>
      <c r="G9" s="35" t="s">
        <v>119</v>
      </c>
      <c r="H9" s="36" t="s">
        <v>93</v>
      </c>
      <c r="I9" s="37">
        <v>12</v>
      </c>
      <c r="J9" s="38">
        <f>K9/12</f>
        <v>50000</v>
      </c>
      <c r="K9" s="38">
        <v>600000</v>
      </c>
    </row>
    <row r="10" spans="1:13" s="14" customFormat="1" ht="15.75" x14ac:dyDescent="0.25">
      <c r="A10" s="15" t="s">
        <v>2</v>
      </c>
      <c r="B10" s="32" t="s">
        <v>23</v>
      </c>
      <c r="C10" s="32" t="s">
        <v>8</v>
      </c>
      <c r="D10" s="32" t="s">
        <v>3</v>
      </c>
      <c r="E10" s="34" t="s">
        <v>65</v>
      </c>
      <c r="F10" s="24"/>
      <c r="G10" s="35" t="s">
        <v>52</v>
      </c>
      <c r="H10" s="36" t="s">
        <v>93</v>
      </c>
      <c r="I10" s="37">
        <v>12</v>
      </c>
      <c r="J10" s="38">
        <f>K10/12</f>
        <v>805666.66666666663</v>
      </c>
      <c r="K10" s="38">
        <v>9668000</v>
      </c>
    </row>
    <row r="11" spans="1:13" ht="15.75" x14ac:dyDescent="0.25">
      <c r="A11" s="2" t="s">
        <v>2</v>
      </c>
      <c r="B11" s="23" t="s">
        <v>23</v>
      </c>
      <c r="C11" s="23" t="s">
        <v>8</v>
      </c>
      <c r="D11" s="23" t="s">
        <v>10</v>
      </c>
      <c r="E11" s="24" t="s">
        <v>66</v>
      </c>
      <c r="F11" s="24" t="s">
        <v>199</v>
      </c>
      <c r="G11" s="28" t="s">
        <v>244</v>
      </c>
      <c r="H11" s="36" t="s">
        <v>93</v>
      </c>
      <c r="I11" s="30">
        <v>12</v>
      </c>
      <c r="J11" s="31">
        <v>47700</v>
      </c>
      <c r="K11" s="31">
        <f>J11*12</f>
        <v>572400</v>
      </c>
    </row>
    <row r="12" spans="1:13" s="6" customFormat="1" ht="15.75" x14ac:dyDescent="0.25">
      <c r="A12" s="2" t="s">
        <v>2</v>
      </c>
      <c r="B12" s="23" t="s">
        <v>25</v>
      </c>
      <c r="C12" s="23" t="s">
        <v>1</v>
      </c>
      <c r="D12" s="23" t="s">
        <v>12</v>
      </c>
      <c r="E12" s="24" t="s">
        <v>67</v>
      </c>
      <c r="F12" s="24" t="s">
        <v>236</v>
      </c>
      <c r="G12" s="28" t="s">
        <v>235</v>
      </c>
      <c r="H12" s="39" t="s">
        <v>89</v>
      </c>
      <c r="I12" s="40">
        <v>15</v>
      </c>
      <c r="J12" s="41">
        <f>K12/15</f>
        <v>48000</v>
      </c>
      <c r="K12" s="41">
        <v>720000</v>
      </c>
    </row>
    <row r="13" spans="1:13" ht="14.25" customHeight="1" x14ac:dyDescent="0.25">
      <c r="A13" s="2"/>
      <c r="B13" s="23" t="s">
        <v>26</v>
      </c>
      <c r="C13" s="23" t="s">
        <v>237</v>
      </c>
      <c r="D13" s="23" t="s">
        <v>238</v>
      </c>
      <c r="E13" s="24" t="s">
        <v>193</v>
      </c>
      <c r="F13" s="24" t="s">
        <v>241</v>
      </c>
      <c r="G13" s="28" t="s">
        <v>125</v>
      </c>
      <c r="H13" s="28" t="s">
        <v>89</v>
      </c>
      <c r="I13" s="40">
        <v>5</v>
      </c>
      <c r="J13" s="41">
        <f>K13/5</f>
        <v>46575</v>
      </c>
      <c r="K13" s="41">
        <v>232875</v>
      </c>
    </row>
    <row r="14" spans="1:13" ht="15" customHeight="1" x14ac:dyDescent="0.25">
      <c r="A14" s="2" t="s">
        <v>2</v>
      </c>
      <c r="B14" s="23" t="s">
        <v>27</v>
      </c>
      <c r="C14" s="23" t="s">
        <v>6</v>
      </c>
      <c r="D14" s="23" t="s">
        <v>133</v>
      </c>
      <c r="E14" s="24" t="s">
        <v>190</v>
      </c>
      <c r="F14" s="24" t="s">
        <v>240</v>
      </c>
      <c r="G14" s="35" t="s">
        <v>118</v>
      </c>
      <c r="H14" s="39" t="s">
        <v>89</v>
      </c>
      <c r="I14" s="40">
        <v>20</v>
      </c>
      <c r="J14" s="41">
        <f>K14/22</f>
        <v>4545.454545454545</v>
      </c>
      <c r="K14" s="41">
        <v>100000</v>
      </c>
    </row>
    <row r="15" spans="1:13" ht="15.75" x14ac:dyDescent="0.25">
      <c r="A15" s="2"/>
      <c r="B15" s="42" t="s">
        <v>32</v>
      </c>
      <c r="C15" s="42" t="s">
        <v>172</v>
      </c>
      <c r="D15" s="42" t="s">
        <v>3</v>
      </c>
      <c r="E15" s="24" t="s">
        <v>194</v>
      </c>
      <c r="F15" s="24" t="s">
        <v>239</v>
      </c>
      <c r="G15" s="35" t="s">
        <v>120</v>
      </c>
      <c r="H15" s="29" t="s">
        <v>89</v>
      </c>
      <c r="I15" s="30">
        <v>1</v>
      </c>
      <c r="J15" s="31">
        <v>1500000</v>
      </c>
      <c r="K15" s="31">
        <v>450000</v>
      </c>
      <c r="M15" s="17"/>
    </row>
    <row r="16" spans="1:13" ht="15.75" x14ac:dyDescent="0.25">
      <c r="A16" s="2"/>
      <c r="B16" s="42" t="s">
        <v>32</v>
      </c>
      <c r="C16" s="33" t="s">
        <v>151</v>
      </c>
      <c r="D16" s="33" t="s">
        <v>10</v>
      </c>
      <c r="E16" s="24" t="s">
        <v>152</v>
      </c>
      <c r="F16" s="24" t="s">
        <v>200</v>
      </c>
      <c r="G16" s="35" t="s">
        <v>121</v>
      </c>
      <c r="H16" s="29" t="s">
        <v>93</v>
      </c>
      <c r="I16" s="30">
        <v>12</v>
      </c>
      <c r="J16" s="31">
        <f>K16/I16</f>
        <v>541666.66666666663</v>
      </c>
      <c r="K16" s="31">
        <v>6500000</v>
      </c>
    </row>
    <row r="17" spans="1:11" ht="15.75" x14ac:dyDescent="0.25">
      <c r="A17" s="2"/>
      <c r="B17" s="43" t="s">
        <v>32</v>
      </c>
      <c r="C17" s="33" t="s">
        <v>8</v>
      </c>
      <c r="D17" s="33" t="s">
        <v>153</v>
      </c>
      <c r="E17" s="24" t="s">
        <v>154</v>
      </c>
      <c r="F17" s="24" t="s">
        <v>201</v>
      </c>
      <c r="G17" s="35" t="s">
        <v>122</v>
      </c>
      <c r="H17" s="29" t="s">
        <v>89</v>
      </c>
      <c r="I17" s="30">
        <v>40</v>
      </c>
      <c r="J17" s="31">
        <f>K17/I17</f>
        <v>6000</v>
      </c>
      <c r="K17" s="31">
        <v>240000</v>
      </c>
    </row>
    <row r="18" spans="1:11" ht="15.75" x14ac:dyDescent="0.25">
      <c r="A18" s="2" t="s">
        <v>2</v>
      </c>
      <c r="B18" s="23" t="s">
        <v>37</v>
      </c>
      <c r="C18" s="23" t="s">
        <v>8</v>
      </c>
      <c r="D18" s="23" t="s">
        <v>38</v>
      </c>
      <c r="E18" s="24" t="s">
        <v>69</v>
      </c>
      <c r="F18" s="24" t="s">
        <v>229</v>
      </c>
      <c r="G18" s="35" t="s">
        <v>53</v>
      </c>
      <c r="H18" s="29" t="s">
        <v>89</v>
      </c>
      <c r="I18" s="30">
        <v>4</v>
      </c>
      <c r="J18" s="31">
        <v>50000</v>
      </c>
      <c r="K18" s="31">
        <v>200000</v>
      </c>
    </row>
    <row r="19" spans="1:11" ht="15.75" x14ac:dyDescent="0.25">
      <c r="B19" s="44">
        <v>10499</v>
      </c>
      <c r="C19" s="23" t="s">
        <v>8</v>
      </c>
      <c r="D19" s="23" t="s">
        <v>38</v>
      </c>
      <c r="E19" s="24" t="s">
        <v>69</v>
      </c>
      <c r="F19" s="24"/>
      <c r="G19" s="45" t="s">
        <v>245</v>
      </c>
      <c r="H19" s="45" t="s">
        <v>89</v>
      </c>
      <c r="I19" s="44">
        <v>4</v>
      </c>
      <c r="J19" s="46">
        <f t="shared" ref="J19:J32" si="0">K19/I19</f>
        <v>37500</v>
      </c>
      <c r="K19" s="31">
        <v>150000</v>
      </c>
    </row>
    <row r="20" spans="1:11" ht="15.75" x14ac:dyDescent="0.25">
      <c r="A20" s="2"/>
      <c r="B20" s="42" t="s">
        <v>37</v>
      </c>
      <c r="C20" s="42" t="s">
        <v>6</v>
      </c>
      <c r="D20" s="33" t="s">
        <v>31</v>
      </c>
      <c r="E20" s="24" t="s">
        <v>68</v>
      </c>
      <c r="F20" s="24" t="s">
        <v>228</v>
      </c>
      <c r="G20" s="35" t="s">
        <v>246</v>
      </c>
      <c r="H20" s="39" t="s">
        <v>89</v>
      </c>
      <c r="I20" s="40">
        <v>2</v>
      </c>
      <c r="J20" s="41">
        <f t="shared" si="0"/>
        <v>1220000</v>
      </c>
      <c r="K20" s="41">
        <v>2440000</v>
      </c>
    </row>
    <row r="21" spans="1:11" ht="15.75" x14ac:dyDescent="0.25">
      <c r="A21" s="2" t="s">
        <v>2</v>
      </c>
      <c r="B21" s="23" t="s">
        <v>39</v>
      </c>
      <c r="C21" s="23" t="s">
        <v>1</v>
      </c>
      <c r="D21" s="23" t="s">
        <v>13</v>
      </c>
      <c r="E21" s="24" t="s">
        <v>70</v>
      </c>
      <c r="F21" s="24"/>
      <c r="G21" s="35" t="s">
        <v>54</v>
      </c>
      <c r="H21" s="39" t="s">
        <v>89</v>
      </c>
      <c r="I21" s="40">
        <v>100</v>
      </c>
      <c r="J21" s="41">
        <f t="shared" si="0"/>
        <v>10000</v>
      </c>
      <c r="K21" s="41">
        <v>1000000</v>
      </c>
    </row>
    <row r="22" spans="1:11" ht="15.75" x14ac:dyDescent="0.25">
      <c r="A22" s="2" t="s">
        <v>2</v>
      </c>
      <c r="B22" s="23" t="s">
        <v>40</v>
      </c>
      <c r="C22" s="23" t="s">
        <v>1</v>
      </c>
      <c r="D22" s="23" t="s">
        <v>18</v>
      </c>
      <c r="E22" s="24" t="s">
        <v>71</v>
      </c>
      <c r="F22" s="24"/>
      <c r="G22" s="35" t="s">
        <v>55</v>
      </c>
      <c r="H22" s="39" t="s">
        <v>89</v>
      </c>
      <c r="I22" s="40">
        <v>200</v>
      </c>
      <c r="J22" s="41">
        <f t="shared" si="0"/>
        <v>102500</v>
      </c>
      <c r="K22" s="41">
        <v>20500000</v>
      </c>
    </row>
    <row r="23" spans="1:11" ht="15.75" x14ac:dyDescent="0.25">
      <c r="A23" s="2" t="s">
        <v>2</v>
      </c>
      <c r="B23" s="23" t="s">
        <v>41</v>
      </c>
      <c r="C23" s="23" t="s">
        <v>1</v>
      </c>
      <c r="D23" s="23" t="s">
        <v>10</v>
      </c>
      <c r="E23" s="24" t="s">
        <v>72</v>
      </c>
      <c r="F23" s="24"/>
      <c r="G23" s="28" t="s">
        <v>56</v>
      </c>
      <c r="H23" s="39" t="s">
        <v>89</v>
      </c>
      <c r="I23" s="40">
        <v>4</v>
      </c>
      <c r="J23" s="41">
        <v>900000</v>
      </c>
      <c r="K23" s="41">
        <f>J23*I23</f>
        <v>3600000</v>
      </c>
    </row>
    <row r="24" spans="1:11" ht="15.75" x14ac:dyDescent="0.25">
      <c r="A24" s="2"/>
      <c r="B24" s="23" t="s">
        <v>41</v>
      </c>
      <c r="C24" s="23" t="s">
        <v>1</v>
      </c>
      <c r="D24" s="61" t="s">
        <v>5</v>
      </c>
      <c r="E24" s="24" t="s">
        <v>288</v>
      </c>
      <c r="F24" s="24"/>
      <c r="G24" s="28" t="s">
        <v>287</v>
      </c>
      <c r="H24" s="39" t="s">
        <v>89</v>
      </c>
      <c r="I24" s="40">
        <v>4</v>
      </c>
      <c r="J24" s="41">
        <v>450000</v>
      </c>
      <c r="K24" s="41">
        <f>J24*I24</f>
        <v>1800000</v>
      </c>
    </row>
    <row r="25" spans="1:11" s="6" customFormat="1" ht="17.25" customHeight="1" x14ac:dyDescent="0.25">
      <c r="A25" s="2"/>
      <c r="B25" s="42" t="s">
        <v>42</v>
      </c>
      <c r="C25" s="42" t="s">
        <v>1</v>
      </c>
      <c r="D25" s="47" t="s">
        <v>24</v>
      </c>
      <c r="E25" s="24" t="s">
        <v>73</v>
      </c>
      <c r="F25" s="24" t="s">
        <v>227</v>
      </c>
      <c r="G25" s="28" t="s">
        <v>108</v>
      </c>
      <c r="H25" s="39" t="s">
        <v>89</v>
      </c>
      <c r="I25" s="40">
        <v>50</v>
      </c>
      <c r="J25" s="41">
        <f t="shared" si="0"/>
        <v>240000</v>
      </c>
      <c r="K25" s="41">
        <v>12000000</v>
      </c>
    </row>
    <row r="26" spans="1:11" ht="15.75" x14ac:dyDescent="0.25">
      <c r="A26" s="2" t="s">
        <v>2</v>
      </c>
      <c r="B26" s="23" t="s">
        <v>44</v>
      </c>
      <c r="C26" s="23" t="s">
        <v>1</v>
      </c>
      <c r="D26" s="23" t="s">
        <v>5</v>
      </c>
      <c r="E26" s="24" t="s">
        <v>74</v>
      </c>
      <c r="F26" s="24" t="s">
        <v>202</v>
      </c>
      <c r="G26" s="28" t="s">
        <v>94</v>
      </c>
      <c r="H26" s="29" t="s">
        <v>89</v>
      </c>
      <c r="I26" s="30">
        <v>4</v>
      </c>
      <c r="J26" s="31">
        <f t="shared" si="0"/>
        <v>625000</v>
      </c>
      <c r="K26" s="31">
        <v>2500000</v>
      </c>
    </row>
    <row r="27" spans="1:11" ht="15.75" x14ac:dyDescent="0.25">
      <c r="A27" s="2"/>
      <c r="B27" s="33" t="s">
        <v>111</v>
      </c>
      <c r="C27" s="33" t="s">
        <v>15</v>
      </c>
      <c r="D27" s="33" t="s">
        <v>10</v>
      </c>
      <c r="E27" s="24" t="s">
        <v>155</v>
      </c>
      <c r="F27" s="24" t="s">
        <v>203</v>
      </c>
      <c r="G27" s="28" t="s">
        <v>126</v>
      </c>
      <c r="H27" s="29" t="s">
        <v>89</v>
      </c>
      <c r="I27" s="30">
        <v>20</v>
      </c>
      <c r="J27" s="31">
        <f t="shared" si="0"/>
        <v>100000</v>
      </c>
      <c r="K27" s="31">
        <v>2000000</v>
      </c>
    </row>
    <row r="28" spans="1:11" ht="15" customHeight="1" x14ac:dyDescent="0.25">
      <c r="A28" s="2" t="s">
        <v>2</v>
      </c>
      <c r="B28" s="23" t="s">
        <v>45</v>
      </c>
      <c r="C28" s="23" t="s">
        <v>8</v>
      </c>
      <c r="D28" s="23" t="s">
        <v>10</v>
      </c>
      <c r="E28" s="24" t="s">
        <v>75</v>
      </c>
      <c r="F28" s="24" t="s">
        <v>204</v>
      </c>
      <c r="G28" s="28" t="s">
        <v>95</v>
      </c>
      <c r="H28" s="29" t="s">
        <v>89</v>
      </c>
      <c r="I28" s="30">
        <v>35</v>
      </c>
      <c r="J28" s="31">
        <f t="shared" si="0"/>
        <v>85714.28571428571</v>
      </c>
      <c r="K28" s="31">
        <v>3000000</v>
      </c>
    </row>
    <row r="29" spans="1:11" ht="15.75" x14ac:dyDescent="0.25">
      <c r="A29" s="2" t="s">
        <v>2</v>
      </c>
      <c r="B29" s="23" t="s">
        <v>46</v>
      </c>
      <c r="C29" s="23" t="s">
        <v>6</v>
      </c>
      <c r="D29" s="23" t="s">
        <v>10</v>
      </c>
      <c r="E29" s="24" t="s">
        <v>76</v>
      </c>
      <c r="F29" s="24"/>
      <c r="G29" s="28" t="s">
        <v>247</v>
      </c>
      <c r="H29" s="29" t="s">
        <v>89</v>
      </c>
      <c r="I29" s="30">
        <v>4</v>
      </c>
      <c r="J29" s="31">
        <f t="shared" si="0"/>
        <v>62500</v>
      </c>
      <c r="K29" s="31">
        <v>250000</v>
      </c>
    </row>
    <row r="30" spans="1:11" ht="15.75" x14ac:dyDescent="0.25">
      <c r="A30" s="2"/>
      <c r="B30" s="23" t="s">
        <v>130</v>
      </c>
      <c r="C30" s="23" t="s">
        <v>6</v>
      </c>
      <c r="D30" s="23" t="s">
        <v>10</v>
      </c>
      <c r="E30" s="24" t="s">
        <v>286</v>
      </c>
      <c r="F30" s="24"/>
      <c r="G30" s="28" t="s">
        <v>127</v>
      </c>
      <c r="H30" s="29" t="s">
        <v>89</v>
      </c>
      <c r="I30" s="30">
        <v>4</v>
      </c>
      <c r="J30" s="31">
        <f t="shared" si="0"/>
        <v>150000</v>
      </c>
      <c r="K30" s="31">
        <v>600000</v>
      </c>
    </row>
    <row r="31" spans="1:11" ht="16.5" customHeight="1" x14ac:dyDescent="0.25">
      <c r="A31" s="2" t="s">
        <v>2</v>
      </c>
      <c r="B31" s="23" t="s">
        <v>47</v>
      </c>
      <c r="C31" s="23" t="s">
        <v>1</v>
      </c>
      <c r="D31" s="23" t="s">
        <v>9</v>
      </c>
      <c r="E31" s="24" t="s">
        <v>77</v>
      </c>
      <c r="F31" s="24"/>
      <c r="G31" s="28" t="s">
        <v>57</v>
      </c>
      <c r="H31" s="39" t="s">
        <v>89</v>
      </c>
      <c r="I31" s="40">
        <v>50</v>
      </c>
      <c r="J31" s="41">
        <f t="shared" si="0"/>
        <v>10000</v>
      </c>
      <c r="K31" s="41">
        <v>500000</v>
      </c>
    </row>
    <row r="32" spans="1:11" ht="15.75" x14ac:dyDescent="0.25">
      <c r="A32" s="2"/>
      <c r="B32" s="23" t="s">
        <v>47</v>
      </c>
      <c r="C32" s="23" t="s">
        <v>1</v>
      </c>
      <c r="D32" s="23" t="s">
        <v>18</v>
      </c>
      <c r="E32" s="24" t="s">
        <v>285</v>
      </c>
      <c r="F32" s="24"/>
      <c r="G32" s="28" t="s">
        <v>128</v>
      </c>
      <c r="H32" s="39" t="s">
        <v>93</v>
      </c>
      <c r="I32" s="40">
        <v>12</v>
      </c>
      <c r="J32" s="41">
        <f t="shared" si="0"/>
        <v>958333.33333333337</v>
      </c>
      <c r="K32" s="41">
        <v>11500000</v>
      </c>
    </row>
    <row r="33" spans="1:12" ht="16.5" customHeight="1" x14ac:dyDescent="0.25">
      <c r="A33" s="2" t="s">
        <v>2</v>
      </c>
      <c r="B33" s="23">
        <v>20104</v>
      </c>
      <c r="C33" s="23" t="s">
        <v>43</v>
      </c>
      <c r="D33" s="23" t="s">
        <v>49</v>
      </c>
      <c r="E33" s="24" t="s">
        <v>78</v>
      </c>
      <c r="F33" s="24" t="s">
        <v>219</v>
      </c>
      <c r="G33" s="28" t="s">
        <v>100</v>
      </c>
      <c r="H33" s="29" t="s">
        <v>89</v>
      </c>
      <c r="I33" s="30">
        <v>7</v>
      </c>
      <c r="J33" s="31">
        <v>90000</v>
      </c>
      <c r="K33" s="31">
        <f t="shared" ref="K33:K37" si="1">J33*I33</f>
        <v>630000</v>
      </c>
    </row>
    <row r="34" spans="1:12" ht="18.75" customHeight="1" x14ac:dyDescent="0.25">
      <c r="A34" s="2"/>
      <c r="B34" s="23">
        <v>20104</v>
      </c>
      <c r="C34" s="23" t="s">
        <v>43</v>
      </c>
      <c r="D34" s="23" t="s">
        <v>49</v>
      </c>
      <c r="E34" s="24" t="s">
        <v>78</v>
      </c>
      <c r="F34" s="24" t="s">
        <v>220</v>
      </c>
      <c r="G34" s="28" t="s">
        <v>221</v>
      </c>
      <c r="H34" s="29" t="s">
        <v>89</v>
      </c>
      <c r="I34" s="30">
        <v>6</v>
      </c>
      <c r="J34" s="31">
        <v>83000</v>
      </c>
      <c r="K34" s="31">
        <f t="shared" si="1"/>
        <v>498000</v>
      </c>
    </row>
    <row r="35" spans="1:12" ht="17.25" customHeight="1" x14ac:dyDescent="0.25">
      <c r="A35" s="2"/>
      <c r="B35" s="23">
        <v>20104</v>
      </c>
      <c r="C35" s="23" t="s">
        <v>43</v>
      </c>
      <c r="D35" s="23" t="s">
        <v>49</v>
      </c>
      <c r="E35" s="24" t="s">
        <v>78</v>
      </c>
      <c r="F35" s="24" t="s">
        <v>222</v>
      </c>
      <c r="G35" s="28" t="s">
        <v>223</v>
      </c>
      <c r="H35" s="29" t="s">
        <v>89</v>
      </c>
      <c r="I35" s="30">
        <v>6</v>
      </c>
      <c r="J35" s="31">
        <v>83000</v>
      </c>
      <c r="K35" s="31">
        <f t="shared" si="1"/>
        <v>498000</v>
      </c>
    </row>
    <row r="36" spans="1:12" ht="17.25" customHeight="1" x14ac:dyDescent="0.25">
      <c r="A36" s="2"/>
      <c r="B36" s="23">
        <v>20104</v>
      </c>
      <c r="C36" s="23" t="s">
        <v>43</v>
      </c>
      <c r="D36" s="23" t="s">
        <v>49</v>
      </c>
      <c r="E36" s="23" t="s">
        <v>78</v>
      </c>
      <c r="F36" s="24" t="s">
        <v>224</v>
      </c>
      <c r="G36" s="28" t="s">
        <v>225</v>
      </c>
      <c r="H36" s="29" t="s">
        <v>89</v>
      </c>
      <c r="I36" s="30">
        <v>6</v>
      </c>
      <c r="J36" s="31">
        <v>83000</v>
      </c>
      <c r="K36" s="31">
        <f t="shared" si="1"/>
        <v>498000</v>
      </c>
    </row>
    <row r="37" spans="1:12" ht="17.25" customHeight="1" x14ac:dyDescent="0.25">
      <c r="A37" s="2"/>
      <c r="B37" s="23" t="s">
        <v>48</v>
      </c>
      <c r="C37" s="43" t="s">
        <v>156</v>
      </c>
      <c r="D37" s="43" t="s">
        <v>9</v>
      </c>
      <c r="E37" s="23" t="s">
        <v>157</v>
      </c>
      <c r="F37" s="24" t="s">
        <v>226</v>
      </c>
      <c r="G37" s="28" t="s">
        <v>131</v>
      </c>
      <c r="H37" s="29" t="s">
        <v>89</v>
      </c>
      <c r="I37" s="30">
        <v>1000</v>
      </c>
      <c r="J37" s="31">
        <v>1592</v>
      </c>
      <c r="K37" s="31">
        <f t="shared" si="1"/>
        <v>1592000</v>
      </c>
    </row>
    <row r="38" spans="1:12" ht="19.5" customHeight="1" x14ac:dyDescent="0.25">
      <c r="A38" s="2"/>
      <c r="B38" s="23" t="s">
        <v>48</v>
      </c>
      <c r="C38" s="33" t="s">
        <v>135</v>
      </c>
      <c r="D38" s="42" t="s">
        <v>158</v>
      </c>
      <c r="E38" s="23" t="s">
        <v>159</v>
      </c>
      <c r="F38" s="24" t="s">
        <v>205</v>
      </c>
      <c r="G38" s="28" t="s">
        <v>132</v>
      </c>
      <c r="H38" s="29" t="s">
        <v>89</v>
      </c>
      <c r="I38" s="30">
        <v>100</v>
      </c>
      <c r="J38" s="31">
        <f>K38/I38</f>
        <v>37500</v>
      </c>
      <c r="K38" s="31">
        <v>3750000</v>
      </c>
      <c r="L38" s="18"/>
    </row>
    <row r="39" spans="1:12" ht="19.5" customHeight="1" x14ac:dyDescent="0.25">
      <c r="A39" s="2"/>
      <c r="B39" s="23" t="s">
        <v>50</v>
      </c>
      <c r="C39" s="23" t="s">
        <v>6</v>
      </c>
      <c r="D39" s="23" t="s">
        <v>18</v>
      </c>
      <c r="E39" s="23" t="s">
        <v>79</v>
      </c>
      <c r="F39" s="24" t="s">
        <v>248</v>
      </c>
      <c r="G39" s="28" t="s">
        <v>242</v>
      </c>
      <c r="H39" s="29" t="s">
        <v>89</v>
      </c>
      <c r="I39" s="30">
        <v>20</v>
      </c>
      <c r="J39" s="31">
        <v>560</v>
      </c>
      <c r="K39" s="31">
        <f>J39*I39</f>
        <v>11200</v>
      </c>
      <c r="L39" s="18"/>
    </row>
    <row r="40" spans="1:12" ht="19.5" customHeight="1" x14ac:dyDescent="0.25">
      <c r="A40" s="2"/>
      <c r="B40" s="23" t="s">
        <v>50</v>
      </c>
      <c r="C40" s="23" t="s">
        <v>6</v>
      </c>
      <c r="D40" s="23" t="s">
        <v>18</v>
      </c>
      <c r="E40" s="23" t="s">
        <v>79</v>
      </c>
      <c r="F40" s="24" t="s">
        <v>250</v>
      </c>
      <c r="G40" s="28" t="s">
        <v>249</v>
      </c>
      <c r="H40" s="29" t="s">
        <v>89</v>
      </c>
      <c r="I40" s="30">
        <v>20</v>
      </c>
      <c r="J40" s="31">
        <v>5200</v>
      </c>
      <c r="K40" s="31">
        <f>J40*I40</f>
        <v>104000</v>
      </c>
      <c r="L40" s="18"/>
    </row>
    <row r="41" spans="1:12" ht="19.5" customHeight="1" x14ac:dyDescent="0.25">
      <c r="A41" s="2"/>
      <c r="B41" s="23" t="s">
        <v>50</v>
      </c>
      <c r="C41" s="23" t="s">
        <v>6</v>
      </c>
      <c r="D41" s="23" t="s">
        <v>7</v>
      </c>
      <c r="E41" s="23" t="s">
        <v>80</v>
      </c>
      <c r="F41" s="24" t="s">
        <v>251</v>
      </c>
      <c r="G41" s="28" t="s">
        <v>160</v>
      </c>
      <c r="H41" s="29" t="s">
        <v>89</v>
      </c>
      <c r="I41" s="30">
        <v>25</v>
      </c>
      <c r="J41" s="31">
        <v>1155</v>
      </c>
      <c r="K41" s="31">
        <f>J41*I41</f>
        <v>28875</v>
      </c>
      <c r="L41" s="18"/>
    </row>
    <row r="42" spans="1:12" ht="19.5" customHeight="1" x14ac:dyDescent="0.25">
      <c r="A42" s="2"/>
      <c r="B42" s="23" t="s">
        <v>50</v>
      </c>
      <c r="C42" s="23" t="s">
        <v>6</v>
      </c>
      <c r="D42" s="23" t="s">
        <v>28</v>
      </c>
      <c r="E42" s="23" t="s">
        <v>81</v>
      </c>
      <c r="F42" s="24" t="s">
        <v>259</v>
      </c>
      <c r="G42" s="59" t="s">
        <v>258</v>
      </c>
      <c r="H42" s="29" t="s">
        <v>89</v>
      </c>
      <c r="I42" s="30">
        <v>25</v>
      </c>
      <c r="J42" s="31">
        <v>2500</v>
      </c>
      <c r="K42" s="31">
        <f>J42*I42</f>
        <v>62500</v>
      </c>
      <c r="L42" s="18"/>
    </row>
    <row r="43" spans="1:12" ht="19.5" customHeight="1" x14ac:dyDescent="0.25">
      <c r="A43" s="2"/>
      <c r="B43" s="23" t="s">
        <v>50</v>
      </c>
      <c r="C43" s="23" t="s">
        <v>6</v>
      </c>
      <c r="D43" s="23" t="s">
        <v>28</v>
      </c>
      <c r="E43" s="23" t="s">
        <v>81</v>
      </c>
      <c r="F43" s="24" t="s">
        <v>261</v>
      </c>
      <c r="G43" s="59" t="s">
        <v>260</v>
      </c>
      <c r="H43" s="29" t="s">
        <v>89</v>
      </c>
      <c r="I43" s="30">
        <v>25</v>
      </c>
      <c r="J43" s="31">
        <v>2500</v>
      </c>
      <c r="K43" s="31">
        <f>I43*J43</f>
        <v>62500</v>
      </c>
      <c r="L43" s="18"/>
    </row>
    <row r="44" spans="1:12" ht="19.5" customHeight="1" x14ac:dyDescent="0.25">
      <c r="A44" s="2"/>
      <c r="B44" s="23" t="s">
        <v>50</v>
      </c>
      <c r="C44" s="23" t="s">
        <v>6</v>
      </c>
      <c r="D44" s="23" t="s">
        <v>28</v>
      </c>
      <c r="E44" s="23" t="s">
        <v>81</v>
      </c>
      <c r="F44" s="24" t="s">
        <v>263</v>
      </c>
      <c r="G44" s="59" t="s">
        <v>262</v>
      </c>
      <c r="H44" s="29" t="s">
        <v>89</v>
      </c>
      <c r="I44" s="30">
        <v>25</v>
      </c>
      <c r="J44" s="31">
        <v>2500</v>
      </c>
      <c r="K44" s="31">
        <f>I44*J44</f>
        <v>62500</v>
      </c>
      <c r="L44" s="18"/>
    </row>
    <row r="45" spans="1:12" ht="19.5" customHeight="1" x14ac:dyDescent="0.25">
      <c r="A45" s="2"/>
      <c r="B45" s="23" t="s">
        <v>50</v>
      </c>
      <c r="C45" s="23" t="s">
        <v>14</v>
      </c>
      <c r="D45" s="23" t="s">
        <v>11</v>
      </c>
      <c r="E45" s="24" t="s">
        <v>82</v>
      </c>
      <c r="F45" s="24" t="s">
        <v>264</v>
      </c>
      <c r="G45" s="28" t="s">
        <v>253</v>
      </c>
      <c r="H45" s="29" t="s">
        <v>89</v>
      </c>
      <c r="I45" s="30">
        <v>398</v>
      </c>
      <c r="J45" s="31">
        <v>1300</v>
      </c>
      <c r="K45" s="31">
        <f>I45*J45</f>
        <v>517400</v>
      </c>
      <c r="L45" s="18"/>
    </row>
    <row r="46" spans="1:12" ht="19.5" customHeight="1" x14ac:dyDescent="0.25">
      <c r="A46" s="2"/>
      <c r="B46" s="23" t="s">
        <v>50</v>
      </c>
      <c r="C46" s="23" t="s">
        <v>14</v>
      </c>
      <c r="D46" s="23" t="s">
        <v>11</v>
      </c>
      <c r="E46" s="24" t="s">
        <v>82</v>
      </c>
      <c r="F46" s="24" t="s">
        <v>265</v>
      </c>
      <c r="G46" s="28" t="s">
        <v>252</v>
      </c>
      <c r="H46" s="29" t="s">
        <v>89</v>
      </c>
      <c r="I46" s="30">
        <v>352</v>
      </c>
      <c r="J46" s="31">
        <v>1470</v>
      </c>
      <c r="K46" s="31">
        <f>516750+54000</f>
        <v>570750</v>
      </c>
      <c r="L46" s="18"/>
    </row>
    <row r="47" spans="1:12" ht="19.5" customHeight="1" x14ac:dyDescent="0.25">
      <c r="A47" s="2"/>
      <c r="B47" s="23" t="s">
        <v>50</v>
      </c>
      <c r="C47" s="23" t="s">
        <v>14</v>
      </c>
      <c r="D47" s="23" t="s">
        <v>11</v>
      </c>
      <c r="E47" s="24" t="s">
        <v>82</v>
      </c>
      <c r="F47" s="24" t="s">
        <v>267</v>
      </c>
      <c r="G47" s="28" t="s">
        <v>266</v>
      </c>
      <c r="H47" s="29" t="s">
        <v>89</v>
      </c>
      <c r="I47" s="30">
        <v>352</v>
      </c>
      <c r="J47" s="31">
        <v>1470</v>
      </c>
      <c r="K47" s="31">
        <f>516750+54000</f>
        <v>570750</v>
      </c>
      <c r="L47" s="18"/>
    </row>
    <row r="48" spans="1:12" ht="19.5" customHeight="1" x14ac:dyDescent="0.25">
      <c r="A48" s="2"/>
      <c r="B48" s="23" t="s">
        <v>50</v>
      </c>
      <c r="C48" s="23" t="s">
        <v>14</v>
      </c>
      <c r="D48" s="23" t="s">
        <v>11</v>
      </c>
      <c r="E48" s="24" t="s">
        <v>82</v>
      </c>
      <c r="F48" s="24" t="s">
        <v>268</v>
      </c>
      <c r="G48" s="28" t="s">
        <v>269</v>
      </c>
      <c r="H48" s="29" t="s">
        <v>89</v>
      </c>
      <c r="I48" s="30">
        <v>352</v>
      </c>
      <c r="J48" s="31">
        <v>1470</v>
      </c>
      <c r="K48" s="31">
        <f>516750+54000</f>
        <v>570750</v>
      </c>
      <c r="L48" s="18"/>
    </row>
    <row r="49" spans="1:12" ht="19.5" customHeight="1" x14ac:dyDescent="0.25">
      <c r="A49" s="2"/>
      <c r="B49" s="23" t="s">
        <v>50</v>
      </c>
      <c r="C49" s="23" t="s">
        <v>14</v>
      </c>
      <c r="D49" s="23" t="s">
        <v>11</v>
      </c>
      <c r="E49" s="24" t="s">
        <v>82</v>
      </c>
      <c r="F49" s="24" t="s">
        <v>271</v>
      </c>
      <c r="G49" s="28" t="s">
        <v>270</v>
      </c>
      <c r="H49" s="29" t="s">
        <v>89</v>
      </c>
      <c r="I49" s="30">
        <v>352</v>
      </c>
      <c r="J49" s="31">
        <v>1470</v>
      </c>
      <c r="K49" s="31">
        <f>516750+54000</f>
        <v>570750</v>
      </c>
      <c r="L49" s="18"/>
    </row>
    <row r="50" spans="1:12" ht="19.5" customHeight="1" x14ac:dyDescent="0.25">
      <c r="A50" s="2"/>
      <c r="B50" s="23" t="s">
        <v>50</v>
      </c>
      <c r="C50" s="23" t="s">
        <v>14</v>
      </c>
      <c r="D50" s="23" t="s">
        <v>11</v>
      </c>
      <c r="E50" s="24" t="s">
        <v>82</v>
      </c>
      <c r="F50" s="24" t="s">
        <v>273</v>
      </c>
      <c r="G50" s="28" t="s">
        <v>272</v>
      </c>
      <c r="H50" s="29" t="s">
        <v>89</v>
      </c>
      <c r="I50" s="30">
        <v>352</v>
      </c>
      <c r="J50" s="31">
        <v>1540</v>
      </c>
      <c r="K50" s="31">
        <f>J50*I50</f>
        <v>542080</v>
      </c>
      <c r="L50" s="18"/>
    </row>
    <row r="51" spans="1:12" ht="19.5" customHeight="1" x14ac:dyDescent="0.25">
      <c r="A51" s="2"/>
      <c r="B51" s="23" t="s">
        <v>50</v>
      </c>
      <c r="C51" s="23" t="s">
        <v>8</v>
      </c>
      <c r="D51" s="23" t="s">
        <v>279</v>
      </c>
      <c r="E51" s="24" t="s">
        <v>281</v>
      </c>
      <c r="F51" s="24" t="s">
        <v>274</v>
      </c>
      <c r="G51" s="28" t="s">
        <v>254</v>
      </c>
      <c r="H51" s="29" t="s">
        <v>89</v>
      </c>
      <c r="I51" s="30">
        <v>200</v>
      </c>
      <c r="J51" s="31">
        <v>800</v>
      </c>
      <c r="K51" s="31">
        <f>J51*I51</f>
        <v>160000</v>
      </c>
      <c r="L51" s="18"/>
    </row>
    <row r="52" spans="1:12" ht="19.5" customHeight="1" x14ac:dyDescent="0.25">
      <c r="A52" s="2"/>
      <c r="B52" s="23" t="s">
        <v>50</v>
      </c>
      <c r="C52" s="23" t="s">
        <v>8</v>
      </c>
      <c r="D52" s="23" t="s">
        <v>280</v>
      </c>
      <c r="E52" s="24" t="s">
        <v>282</v>
      </c>
      <c r="F52" s="24" t="s">
        <v>275</v>
      </c>
      <c r="G52" s="28" t="s">
        <v>255</v>
      </c>
      <c r="H52" s="29" t="s">
        <v>89</v>
      </c>
      <c r="I52" s="30">
        <v>200</v>
      </c>
      <c r="J52" s="31">
        <v>900</v>
      </c>
      <c r="K52" s="31">
        <f>I52*J52</f>
        <v>180000</v>
      </c>
      <c r="L52" s="18"/>
    </row>
    <row r="53" spans="1:12" ht="19.5" customHeight="1" x14ac:dyDescent="0.25">
      <c r="A53" s="2"/>
      <c r="B53" s="23" t="s">
        <v>50</v>
      </c>
      <c r="C53" s="23" t="s">
        <v>33</v>
      </c>
      <c r="D53" s="23" t="s">
        <v>5</v>
      </c>
      <c r="E53" s="24" t="s">
        <v>83</v>
      </c>
      <c r="F53" s="24" t="s">
        <v>277</v>
      </c>
      <c r="G53" s="28" t="s">
        <v>161</v>
      </c>
      <c r="H53" s="29" t="s">
        <v>89</v>
      </c>
      <c r="I53" s="30">
        <v>25</v>
      </c>
      <c r="J53" s="31">
        <v>705</v>
      </c>
      <c r="K53" s="31">
        <f>J53*I53</f>
        <v>17625</v>
      </c>
      <c r="L53" s="18"/>
    </row>
    <row r="54" spans="1:12" ht="19.5" customHeight="1" x14ac:dyDescent="0.25">
      <c r="A54" s="2"/>
      <c r="B54" s="23" t="s">
        <v>50</v>
      </c>
      <c r="C54" s="23" t="s">
        <v>8</v>
      </c>
      <c r="D54" s="23" t="s">
        <v>29</v>
      </c>
      <c r="E54" s="24" t="s">
        <v>84</v>
      </c>
      <c r="F54" s="24" t="s">
        <v>278</v>
      </c>
      <c r="G54" s="28" t="s">
        <v>256</v>
      </c>
      <c r="H54" s="29" t="s">
        <v>89</v>
      </c>
      <c r="I54" s="30">
        <v>543</v>
      </c>
      <c r="J54" s="31">
        <v>950</v>
      </c>
      <c r="K54" s="31">
        <f>I54*J54</f>
        <v>515850</v>
      </c>
      <c r="L54" s="18"/>
    </row>
    <row r="55" spans="1:12" ht="19.5" customHeight="1" x14ac:dyDescent="0.25">
      <c r="A55" s="2"/>
      <c r="B55" s="42" t="s">
        <v>146</v>
      </c>
      <c r="C55" s="42" t="s">
        <v>147</v>
      </c>
      <c r="D55" s="42" t="s">
        <v>3</v>
      </c>
      <c r="E55" s="24" t="s">
        <v>162</v>
      </c>
      <c r="F55" s="24" t="s">
        <v>230</v>
      </c>
      <c r="G55" s="55" t="s">
        <v>171</v>
      </c>
      <c r="H55" s="29" t="s">
        <v>89</v>
      </c>
      <c r="I55" s="44">
        <v>438</v>
      </c>
      <c r="J55" s="46">
        <v>5300</v>
      </c>
      <c r="K55" s="46">
        <f>J55*I55</f>
        <v>2321400</v>
      </c>
      <c r="L55" s="18"/>
    </row>
    <row r="56" spans="1:12" ht="19.5" customHeight="1" x14ac:dyDescent="0.25">
      <c r="A56" s="2"/>
      <c r="B56" s="42" t="s">
        <v>146</v>
      </c>
      <c r="C56" s="42" t="s">
        <v>8</v>
      </c>
      <c r="D56" s="42" t="s">
        <v>148</v>
      </c>
      <c r="E56" s="24" t="s">
        <v>163</v>
      </c>
      <c r="F56" s="24" t="s">
        <v>206</v>
      </c>
      <c r="G56" s="55" t="s">
        <v>149</v>
      </c>
      <c r="H56" s="45" t="s">
        <v>89</v>
      </c>
      <c r="I56" s="44">
        <v>120</v>
      </c>
      <c r="J56" s="46">
        <v>3600</v>
      </c>
      <c r="K56" s="46">
        <f t="shared" ref="K56:K65" si="2">J56*I56</f>
        <v>432000</v>
      </c>
      <c r="L56" s="18"/>
    </row>
    <row r="57" spans="1:12" ht="19.5" customHeight="1" x14ac:dyDescent="0.25">
      <c r="A57" s="2"/>
      <c r="B57" s="42" t="s">
        <v>146</v>
      </c>
      <c r="C57" s="42" t="s">
        <v>8</v>
      </c>
      <c r="D57" s="42" t="s">
        <v>16</v>
      </c>
      <c r="E57" s="24" t="s">
        <v>164</v>
      </c>
      <c r="F57" s="24" t="s">
        <v>207</v>
      </c>
      <c r="G57" s="56" t="s">
        <v>150</v>
      </c>
      <c r="H57" s="45" t="s">
        <v>89</v>
      </c>
      <c r="I57" s="44">
        <v>100</v>
      </c>
      <c r="J57" s="46">
        <v>1750</v>
      </c>
      <c r="K57" s="46">
        <f t="shared" si="2"/>
        <v>175000</v>
      </c>
      <c r="L57" s="18"/>
    </row>
    <row r="58" spans="1:12" ht="19.5" customHeight="1" x14ac:dyDescent="0.25">
      <c r="A58" s="2"/>
      <c r="B58" s="42" t="s">
        <v>51</v>
      </c>
      <c r="C58" s="42" t="s">
        <v>36</v>
      </c>
      <c r="D58" s="42" t="s">
        <v>3</v>
      </c>
      <c r="E58" s="24" t="s">
        <v>85</v>
      </c>
      <c r="F58" s="24" t="s">
        <v>208</v>
      </c>
      <c r="G58" s="28" t="s">
        <v>96</v>
      </c>
      <c r="H58" s="29" t="s">
        <v>89</v>
      </c>
      <c r="I58" s="30">
        <v>15</v>
      </c>
      <c r="J58" s="31">
        <v>4000</v>
      </c>
      <c r="K58" s="46">
        <f t="shared" si="2"/>
        <v>60000</v>
      </c>
      <c r="L58" s="18"/>
    </row>
    <row r="59" spans="1:12" ht="19.5" customHeight="1" x14ac:dyDescent="0.25">
      <c r="A59" s="2"/>
      <c r="B59" s="42" t="s">
        <v>134</v>
      </c>
      <c r="C59" s="42" t="s">
        <v>135</v>
      </c>
      <c r="D59" s="42" t="s">
        <v>3</v>
      </c>
      <c r="E59" s="24" t="s">
        <v>165</v>
      </c>
      <c r="F59" s="24" t="s">
        <v>209</v>
      </c>
      <c r="G59" s="28" t="s">
        <v>136</v>
      </c>
      <c r="H59" s="29" t="s">
        <v>89</v>
      </c>
      <c r="I59" s="44">
        <v>10</v>
      </c>
      <c r="J59" s="46">
        <v>1778</v>
      </c>
      <c r="K59" s="46">
        <f t="shared" si="2"/>
        <v>17780</v>
      </c>
      <c r="L59" s="18"/>
    </row>
    <row r="60" spans="1:12" ht="19.5" customHeight="1" x14ac:dyDescent="0.25">
      <c r="A60" s="2"/>
      <c r="B60" s="42" t="s">
        <v>134</v>
      </c>
      <c r="C60" s="42" t="s">
        <v>8</v>
      </c>
      <c r="D60" s="42" t="s">
        <v>3</v>
      </c>
      <c r="E60" s="24" t="s">
        <v>166</v>
      </c>
      <c r="F60" s="24" t="s">
        <v>231</v>
      </c>
      <c r="G60" s="28" t="s">
        <v>243</v>
      </c>
      <c r="H60" s="29" t="s">
        <v>89</v>
      </c>
      <c r="I60" s="44">
        <v>4</v>
      </c>
      <c r="J60" s="46">
        <v>5085</v>
      </c>
      <c r="K60" s="46">
        <f t="shared" si="2"/>
        <v>20340</v>
      </c>
      <c r="L60" s="18"/>
    </row>
    <row r="61" spans="1:12" ht="19.5" customHeight="1" x14ac:dyDescent="0.25">
      <c r="A61" s="2"/>
      <c r="B61" s="42" t="s">
        <v>134</v>
      </c>
      <c r="C61" s="42" t="s">
        <v>33</v>
      </c>
      <c r="D61" s="42" t="s">
        <v>4</v>
      </c>
      <c r="E61" s="24" t="s">
        <v>167</v>
      </c>
      <c r="F61" s="24" t="s">
        <v>232</v>
      </c>
      <c r="G61" s="28" t="s">
        <v>137</v>
      </c>
      <c r="H61" s="29" t="s">
        <v>89</v>
      </c>
      <c r="I61" s="44">
        <v>10</v>
      </c>
      <c r="J61" s="46">
        <v>1900</v>
      </c>
      <c r="K61" s="46">
        <f t="shared" si="2"/>
        <v>19000</v>
      </c>
      <c r="L61" s="18"/>
    </row>
    <row r="62" spans="1:12" ht="19.5" customHeight="1" x14ac:dyDescent="0.25">
      <c r="A62" s="2"/>
      <c r="B62" s="42" t="s">
        <v>134</v>
      </c>
      <c r="C62" s="42" t="s">
        <v>35</v>
      </c>
      <c r="D62" s="42" t="s">
        <v>138</v>
      </c>
      <c r="E62" s="24" t="s">
        <v>168</v>
      </c>
      <c r="F62" s="24" t="s">
        <v>210</v>
      </c>
      <c r="G62" s="55" t="s">
        <v>139</v>
      </c>
      <c r="H62" s="29" t="s">
        <v>89</v>
      </c>
      <c r="I62" s="44">
        <v>10</v>
      </c>
      <c r="J62" s="46">
        <v>4550</v>
      </c>
      <c r="K62" s="46">
        <f t="shared" si="2"/>
        <v>45500</v>
      </c>
      <c r="L62" s="18"/>
    </row>
    <row r="63" spans="1:12" ht="19.5" customHeight="1" x14ac:dyDescent="0.25">
      <c r="A63" s="2"/>
      <c r="B63" s="42" t="s">
        <v>134</v>
      </c>
      <c r="C63" s="42" t="s">
        <v>140</v>
      </c>
      <c r="D63" s="42" t="s">
        <v>141</v>
      </c>
      <c r="E63" s="24" t="s">
        <v>169</v>
      </c>
      <c r="F63" s="24" t="s">
        <v>211</v>
      </c>
      <c r="G63" s="55" t="s">
        <v>142</v>
      </c>
      <c r="H63" s="29" t="s">
        <v>89</v>
      </c>
      <c r="I63" s="44">
        <v>1</v>
      </c>
      <c r="J63" s="46">
        <v>90000</v>
      </c>
      <c r="K63" s="46">
        <f t="shared" si="2"/>
        <v>90000</v>
      </c>
      <c r="L63" s="18"/>
    </row>
    <row r="64" spans="1:12" ht="15.75" x14ac:dyDescent="0.25">
      <c r="A64" s="2" t="s">
        <v>2</v>
      </c>
      <c r="B64" s="42" t="s">
        <v>134</v>
      </c>
      <c r="C64" s="42" t="s">
        <v>143</v>
      </c>
      <c r="D64" s="42" t="s">
        <v>144</v>
      </c>
      <c r="E64" s="24" t="s">
        <v>170</v>
      </c>
      <c r="F64" s="24" t="s">
        <v>212</v>
      </c>
      <c r="G64" s="55" t="s">
        <v>145</v>
      </c>
      <c r="H64" s="29" t="s">
        <v>89</v>
      </c>
      <c r="I64" s="44">
        <v>2</v>
      </c>
      <c r="J64" s="46">
        <v>31950</v>
      </c>
      <c r="K64" s="46">
        <f t="shared" si="2"/>
        <v>63900</v>
      </c>
    </row>
    <row r="65" spans="1:11" ht="15.75" x14ac:dyDescent="0.25">
      <c r="A65" s="12"/>
      <c r="B65" s="42" t="s">
        <v>134</v>
      </c>
      <c r="C65" s="42" t="s">
        <v>8</v>
      </c>
      <c r="D65" s="42" t="s">
        <v>283</v>
      </c>
      <c r="E65" s="24" t="s">
        <v>284</v>
      </c>
      <c r="F65" s="24" t="s">
        <v>276</v>
      </c>
      <c r="G65" s="59" t="s">
        <v>257</v>
      </c>
      <c r="H65" s="29" t="s">
        <v>89</v>
      </c>
      <c r="I65" s="44">
        <v>10</v>
      </c>
      <c r="J65" s="46">
        <v>3786.07</v>
      </c>
      <c r="K65" s="46">
        <f t="shared" si="2"/>
        <v>37860.700000000004</v>
      </c>
    </row>
    <row r="66" spans="1:11" ht="15.75" x14ac:dyDescent="0.25">
      <c r="A66" s="12"/>
      <c r="B66" s="44">
        <v>29999</v>
      </c>
      <c r="C66" s="44">
        <v>40</v>
      </c>
      <c r="D66" s="44">
        <v>95000560</v>
      </c>
      <c r="E66" s="48" t="s">
        <v>191</v>
      </c>
      <c r="F66" s="24" t="s">
        <v>192</v>
      </c>
      <c r="G66" s="49" t="s">
        <v>196</v>
      </c>
      <c r="H66" s="49" t="s">
        <v>197</v>
      </c>
      <c r="I66" s="48" t="s">
        <v>114</v>
      </c>
      <c r="J66" s="46">
        <v>2000</v>
      </c>
      <c r="K66" s="46">
        <f>I66*J66</f>
        <v>100000</v>
      </c>
    </row>
    <row r="67" spans="1:11" ht="15.75" x14ac:dyDescent="0.25">
      <c r="A67" s="12"/>
      <c r="B67" s="44">
        <v>50101</v>
      </c>
      <c r="C67" s="5" t="s">
        <v>8</v>
      </c>
      <c r="D67" s="5" t="s">
        <v>174</v>
      </c>
      <c r="E67" s="48" t="s">
        <v>175</v>
      </c>
      <c r="F67" s="24" t="s">
        <v>213</v>
      </c>
      <c r="G67" s="57" t="s">
        <v>110</v>
      </c>
      <c r="H67" s="49" t="s">
        <v>89</v>
      </c>
      <c r="I67" s="48" t="s">
        <v>2</v>
      </c>
      <c r="J67" s="46">
        <v>96000</v>
      </c>
      <c r="K67" s="46">
        <f>J67*I67</f>
        <v>288000</v>
      </c>
    </row>
    <row r="68" spans="1:11" ht="15.75" x14ac:dyDescent="0.25">
      <c r="A68" s="12"/>
      <c r="B68" s="44">
        <v>50103</v>
      </c>
      <c r="C68" s="5" t="s">
        <v>6</v>
      </c>
      <c r="D68" s="5" t="s">
        <v>133</v>
      </c>
      <c r="E68" s="48" t="s">
        <v>177</v>
      </c>
      <c r="F68" s="24" t="s">
        <v>233</v>
      </c>
      <c r="G68" s="57" t="s">
        <v>176</v>
      </c>
      <c r="H68" s="49" t="s">
        <v>89</v>
      </c>
      <c r="I68" s="48" t="s">
        <v>178</v>
      </c>
      <c r="J68" s="46">
        <v>18900</v>
      </c>
      <c r="K68" s="46">
        <f>J68*I68</f>
        <v>264600</v>
      </c>
    </row>
    <row r="69" spans="1:11" ht="15.75" x14ac:dyDescent="0.25">
      <c r="A69" s="12"/>
      <c r="B69" s="44">
        <v>50103</v>
      </c>
      <c r="C69" s="5" t="s">
        <v>15</v>
      </c>
      <c r="D69" s="5" t="s">
        <v>13</v>
      </c>
      <c r="E69" s="48" t="s">
        <v>179</v>
      </c>
      <c r="F69" s="24" t="s">
        <v>214</v>
      </c>
      <c r="G69" s="52" t="s">
        <v>113</v>
      </c>
      <c r="H69" s="45" t="s">
        <v>102</v>
      </c>
      <c r="I69" s="44">
        <v>1</v>
      </c>
      <c r="J69" s="46">
        <v>89000</v>
      </c>
      <c r="K69" s="46">
        <v>89000</v>
      </c>
    </row>
    <row r="70" spans="1:11" ht="15.75" x14ac:dyDescent="0.25">
      <c r="B70" s="44">
        <v>50103</v>
      </c>
      <c r="C70" s="5" t="s">
        <v>34</v>
      </c>
      <c r="D70" s="5" t="s">
        <v>19</v>
      </c>
      <c r="E70" s="48" t="s">
        <v>180</v>
      </c>
      <c r="F70" s="24" t="s">
        <v>215</v>
      </c>
      <c r="G70" s="52" t="s">
        <v>101</v>
      </c>
      <c r="H70" s="50" t="s">
        <v>102</v>
      </c>
      <c r="I70" s="48" t="s">
        <v>2</v>
      </c>
      <c r="J70" s="46">
        <v>550000</v>
      </c>
      <c r="K70" s="31">
        <f>J70*I70</f>
        <v>1650000</v>
      </c>
    </row>
    <row r="71" spans="1:11" ht="15.75" x14ac:dyDescent="0.25">
      <c r="B71" s="44">
        <v>50104</v>
      </c>
      <c r="C71" s="5" t="s">
        <v>30</v>
      </c>
      <c r="D71" s="5" t="s">
        <v>181</v>
      </c>
      <c r="E71" s="48" t="s">
        <v>182</v>
      </c>
      <c r="F71" s="24" t="s">
        <v>195</v>
      </c>
      <c r="G71" s="52" t="s">
        <v>103</v>
      </c>
      <c r="H71" s="45" t="s">
        <v>89</v>
      </c>
      <c r="I71" s="48" t="s">
        <v>106</v>
      </c>
      <c r="J71" s="46" t="s">
        <v>104</v>
      </c>
      <c r="K71" s="46" t="s">
        <v>112</v>
      </c>
    </row>
    <row r="72" spans="1:11" ht="15.75" x14ac:dyDescent="0.25">
      <c r="B72" s="44">
        <v>50105</v>
      </c>
      <c r="C72" s="5" t="s">
        <v>173</v>
      </c>
      <c r="D72" s="5" t="s">
        <v>3</v>
      </c>
      <c r="E72" s="48" t="s">
        <v>183</v>
      </c>
      <c r="F72" s="24" t="s">
        <v>216</v>
      </c>
      <c r="G72" s="52" t="s">
        <v>109</v>
      </c>
      <c r="H72" s="45" t="s">
        <v>89</v>
      </c>
      <c r="I72" s="48" t="s">
        <v>107</v>
      </c>
      <c r="J72" s="31">
        <v>34668</v>
      </c>
      <c r="K72" s="31">
        <v>34668</v>
      </c>
    </row>
    <row r="73" spans="1:11" ht="15.75" x14ac:dyDescent="0.25">
      <c r="B73" s="44">
        <v>50107</v>
      </c>
      <c r="C73" s="5" t="s">
        <v>6</v>
      </c>
      <c r="D73" s="5" t="s">
        <v>10</v>
      </c>
      <c r="E73" s="51" t="s">
        <v>184</v>
      </c>
      <c r="F73" s="24" t="s">
        <v>217</v>
      </c>
      <c r="G73" s="58" t="s">
        <v>105</v>
      </c>
      <c r="H73" s="45" t="s">
        <v>89</v>
      </c>
      <c r="I73" s="48">
        <v>20</v>
      </c>
      <c r="J73" s="46">
        <v>37990</v>
      </c>
      <c r="K73" s="46">
        <f>J73*I73</f>
        <v>759800</v>
      </c>
    </row>
    <row r="74" spans="1:11" ht="15.75" x14ac:dyDescent="0.25">
      <c r="B74" s="44">
        <v>50107</v>
      </c>
      <c r="C74" s="5" t="s">
        <v>6</v>
      </c>
      <c r="D74" s="5" t="s">
        <v>5</v>
      </c>
      <c r="E74" s="48" t="s">
        <v>186</v>
      </c>
      <c r="F74" s="24" t="s">
        <v>218</v>
      </c>
      <c r="G74" s="52" t="s">
        <v>185</v>
      </c>
      <c r="H74" s="45" t="s">
        <v>89</v>
      </c>
      <c r="I74" s="48" t="s">
        <v>106</v>
      </c>
      <c r="J74" s="46">
        <v>1250000</v>
      </c>
      <c r="K74" s="46">
        <f>J74*I74</f>
        <v>6250000</v>
      </c>
    </row>
    <row r="75" spans="1:11" x14ac:dyDescent="0.25">
      <c r="B75" s="16" t="s">
        <v>115</v>
      </c>
      <c r="C75" s="4"/>
      <c r="D75" s="4"/>
      <c r="E75" s="3"/>
      <c r="F75" s="3"/>
      <c r="G75" s="9"/>
      <c r="H75" s="9"/>
      <c r="I75" s="4"/>
      <c r="J75" s="7"/>
      <c r="K75" s="13">
        <f ca="1">SUM(K5:K77)</f>
        <v>248967339.65000004</v>
      </c>
    </row>
    <row r="79" spans="1:11" x14ac:dyDescent="0.25">
      <c r="F79" s="60"/>
    </row>
    <row r="80" spans="1:11" x14ac:dyDescent="0.25">
      <c r="E80" s="60"/>
    </row>
    <row r="81" spans="5:5" x14ac:dyDescent="0.25">
      <c r="E81" s="60"/>
    </row>
    <row r="82" spans="5:5" x14ac:dyDescent="0.25">
      <c r="E82" s="60"/>
    </row>
  </sheetData>
  <protectedRanges>
    <protectedRange password="CA2F" sqref="B5:D5" name="R 1"/>
    <protectedRange sqref="J7" name="Rango3"/>
  </protectedRanges>
  <autoFilter ref="A4:K127"/>
  <mergeCells count="2">
    <mergeCell ref="A1:K2"/>
    <mergeCell ref="A3:K3"/>
  </mergeCells>
  <pageMargins left="0.31496062992125984" right="0.31496062992125984" top="0.74803149606299213" bottom="0.74803149606299213" header="0.31496062992125984" footer="0.31496062992125984"/>
  <pageSetup scale="85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 ANUAL DE COMPRAS 2017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rodriguezrp</dc:creator>
  <cp:lastModifiedBy>Alejandra Jimenez Salazar</cp:lastModifiedBy>
  <cp:lastPrinted>2016-12-12T15:48:49Z</cp:lastPrinted>
  <dcterms:created xsi:type="dcterms:W3CDTF">2010-12-03T20:13:04Z</dcterms:created>
  <dcterms:modified xsi:type="dcterms:W3CDTF">2017-01-03T21:46:19Z</dcterms:modified>
</cp:coreProperties>
</file>