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jimenezs\Documents\Mis Documentos\Mis Documentos\2018\Plan Anual de Compras 2018\Programa 783 Adaptación Social\"/>
    </mc:Choice>
  </mc:AlternateContent>
  <bookViews>
    <workbookView xWindow="0" yWindow="0" windowWidth="19200" windowHeight="12180" tabRatio="791" firstSheet="1" activeTab="1"/>
  </bookViews>
  <sheets>
    <sheet name="JUSTIFICACION COLETILLAS" sheetId="3" state="hidden" r:id="rId1"/>
    <sheet name="PLAN DE COMPRAS 2018 " sheetId="28" r:id="rId2"/>
  </sheets>
  <externalReferences>
    <externalReference r:id="rId3"/>
  </externalReferences>
  <definedNames>
    <definedName name="_xlnm._FilterDatabase" localSheetId="1" hidden="1">'PLAN DE COMPRAS 2018 '!$B$8:$M$1735</definedName>
    <definedName name="_xlnm.Print_Titles" localSheetId="0">'JUSTIFICACION COLETILLAS'!$1:$7</definedName>
  </definedNames>
  <calcPr calcId="152511"/>
</workbook>
</file>

<file path=xl/calcChain.xml><?xml version="1.0" encoding="utf-8"?>
<calcChain xmlns="http://schemas.openxmlformats.org/spreadsheetml/2006/main">
  <c r="L48" i="28" l="1"/>
  <c r="L665" i="28" l="1"/>
  <c r="L401" i="28"/>
  <c r="L1735" i="28"/>
  <c r="L1734" i="28"/>
  <c r="L1733" i="28"/>
  <c r="L1732" i="28"/>
  <c r="L803" i="28" l="1"/>
  <c r="L894" i="28"/>
  <c r="L804" i="28"/>
  <c r="L679" i="28"/>
  <c r="L207" i="28"/>
  <c r="L1731" i="28" l="1"/>
  <c r="L1730" i="28"/>
  <c r="L1729" i="28"/>
  <c r="L1728" i="28"/>
  <c r="L1727" i="28"/>
  <c r="L1726" i="28"/>
  <c r="L1725" i="28"/>
  <c r="L1724" i="28"/>
  <c r="L1723" i="28"/>
  <c r="L1722" i="28"/>
  <c r="L1721" i="28"/>
  <c r="L1720" i="28"/>
  <c r="L1719" i="28"/>
  <c r="L1718" i="28"/>
  <c r="L1717" i="28"/>
  <c r="L1716" i="28"/>
  <c r="L1715" i="28"/>
  <c r="L1714" i="28"/>
  <c r="L1713" i="28"/>
  <c r="L1712" i="28"/>
  <c r="L1711" i="28"/>
  <c r="L1710" i="28"/>
  <c r="L1709" i="28"/>
  <c r="L1708" i="28"/>
  <c r="L1707" i="28"/>
  <c r="L1706" i="28"/>
  <c r="L1705" i="28"/>
  <c r="L1704" i="28"/>
  <c r="L1703" i="28"/>
  <c r="L1702" i="28"/>
  <c r="L1701" i="28"/>
  <c r="L1700" i="28"/>
  <c r="L1699" i="28"/>
  <c r="L1698" i="28"/>
  <c r="L1697" i="28"/>
  <c r="L1696" i="28"/>
  <c r="L1695" i="28"/>
  <c r="L1694" i="28"/>
  <c r="L1693" i="28"/>
  <c r="L1692" i="28"/>
  <c r="L1691" i="28"/>
  <c r="L1690" i="28"/>
  <c r="L1689" i="28"/>
  <c r="L1688" i="28"/>
  <c r="L1687" i="28"/>
  <c r="L1686" i="28"/>
  <c r="L1685" i="28"/>
  <c r="L1684" i="28"/>
  <c r="L1683" i="28"/>
  <c r="L1682" i="28"/>
  <c r="L1681" i="28"/>
  <c r="L1680" i="28"/>
  <c r="L1679" i="28"/>
  <c r="L1678" i="28"/>
  <c r="L1677" i="28"/>
  <c r="L1676" i="28"/>
  <c r="L1675" i="28"/>
  <c r="L1674" i="28"/>
  <c r="L1673" i="28"/>
  <c r="L1672" i="28"/>
  <c r="L1671" i="28"/>
  <c r="L1670" i="28"/>
  <c r="L1669" i="28" l="1"/>
  <c r="L1668" i="28"/>
  <c r="L1667" i="28"/>
  <c r="L1666" i="28"/>
  <c r="L1665" i="28"/>
  <c r="L1664" i="28"/>
  <c r="L1663" i="28"/>
  <c r="L1662" i="28"/>
  <c r="L1661" i="28"/>
  <c r="L1660" i="28"/>
  <c r="L1659" i="28"/>
  <c r="L1658" i="28"/>
  <c r="L1657" i="28"/>
  <c r="L1656" i="28"/>
  <c r="L1655" i="28"/>
  <c r="L1654" i="28"/>
  <c r="L1653" i="28"/>
  <c r="L1652" i="28"/>
  <c r="L1651" i="28"/>
  <c r="L1650" i="28"/>
  <c r="L1649" i="28"/>
  <c r="L1648" i="28"/>
  <c r="L1647" i="28"/>
  <c r="L1646" i="28"/>
  <c r="L1645" i="28"/>
  <c r="L1644" i="28"/>
  <c r="L1643" i="28"/>
  <c r="L1642" i="28"/>
  <c r="L1641" i="28"/>
  <c r="L1640" i="28"/>
  <c r="L1639" i="28"/>
  <c r="L1638" i="28"/>
  <c r="L1637" i="28"/>
  <c r="L1636" i="28"/>
  <c r="L1635" i="28"/>
  <c r="L1634" i="28"/>
  <c r="L1633" i="28"/>
  <c r="L1632" i="28"/>
  <c r="L1631" i="28"/>
  <c r="L1630" i="28"/>
  <c r="L1629" i="28"/>
  <c r="L1628" i="28"/>
  <c r="L1627" i="28"/>
  <c r="L1626" i="28"/>
  <c r="L1625" i="28"/>
  <c r="L1624" i="28"/>
  <c r="L1623" i="28"/>
  <c r="L1622" i="28"/>
  <c r="L1621" i="28"/>
  <c r="L1620" i="28"/>
  <c r="L1619" i="28"/>
  <c r="L1618" i="28"/>
  <c r="L1617" i="28"/>
  <c r="L1616" i="28"/>
  <c r="L1615" i="28"/>
  <c r="L1614" i="28"/>
  <c r="L1613" i="28"/>
  <c r="L1612" i="28"/>
  <c r="L1611" i="28"/>
  <c r="L1610" i="28"/>
  <c r="L1609" i="28"/>
  <c r="L1608" i="28"/>
  <c r="L1607" i="28"/>
  <c r="L1606" i="28"/>
  <c r="L1605" i="28"/>
  <c r="L1604" i="28"/>
  <c r="L1603" i="28"/>
  <c r="L1602" i="28"/>
  <c r="L1601" i="28"/>
  <c r="L1600" i="28"/>
  <c r="L1599" i="28"/>
  <c r="L1598" i="28"/>
  <c r="L1597" i="28"/>
  <c r="L1596" i="28"/>
  <c r="L1595" i="28"/>
  <c r="L1594" i="28"/>
  <c r="L1593" i="28"/>
  <c r="L1592" i="28"/>
  <c r="L1591" i="28"/>
  <c r="L1590" i="28"/>
  <c r="L1589" i="28"/>
  <c r="L1588" i="28"/>
  <c r="L1587" i="28"/>
  <c r="L1586" i="28"/>
  <c r="L1585" i="28"/>
  <c r="L1584" i="28"/>
  <c r="L1583" i="28"/>
  <c r="L1582" i="28"/>
  <c r="L1581" i="28"/>
  <c r="L1580" i="28"/>
  <c r="L1579" i="28"/>
  <c r="L1578" i="28"/>
  <c r="L1577" i="28"/>
  <c r="L1576" i="28"/>
  <c r="L1575" i="28"/>
  <c r="L1574" i="28"/>
  <c r="L1573" i="28"/>
  <c r="L1572" i="28"/>
  <c r="L1571" i="28"/>
  <c r="L1570" i="28"/>
  <c r="L1569" i="28"/>
  <c r="L1568" i="28"/>
  <c r="L1567" i="28"/>
  <c r="L1566" i="28"/>
  <c r="L1565" i="28"/>
  <c r="L1564" i="28"/>
  <c r="L1563" i="28"/>
  <c r="L1562" i="28"/>
  <c r="L1561" i="28"/>
  <c r="L1560" i="28"/>
  <c r="L1559" i="28"/>
  <c r="L1558" i="28"/>
  <c r="L1557" i="28"/>
  <c r="L1556" i="28"/>
  <c r="L1555" i="28"/>
  <c r="L1554" i="28"/>
  <c r="L1553" i="28"/>
  <c r="L1552" i="28"/>
  <c r="L1551" i="28"/>
  <c r="L1550" i="28"/>
  <c r="L1549" i="28"/>
  <c r="L1548" i="28"/>
  <c r="L1547" i="28"/>
  <c r="L1546" i="28"/>
  <c r="L1545" i="28"/>
  <c r="L1544" i="28"/>
  <c r="L1543" i="28"/>
  <c r="L1542" i="28"/>
  <c r="L1541" i="28"/>
  <c r="L1540" i="28"/>
  <c r="L1539" i="28"/>
  <c r="L1538" i="28"/>
  <c r="L1537" i="28"/>
  <c r="L1536" i="28"/>
  <c r="L1535" i="28"/>
  <c r="L1534" i="28"/>
  <c r="L1533" i="28"/>
  <c r="L1532" i="28"/>
  <c r="L1531" i="28"/>
  <c r="L1530" i="28"/>
  <c r="L1529" i="28"/>
  <c r="L1528" i="28"/>
  <c r="L1527" i="28"/>
  <c r="L1526" i="28"/>
  <c r="L1525" i="28"/>
  <c r="L1524" i="28"/>
  <c r="L1523" i="28"/>
  <c r="L1522" i="28"/>
  <c r="L1521" i="28"/>
  <c r="L1520" i="28"/>
  <c r="L1519" i="28"/>
  <c r="L1518" i="28"/>
  <c r="L1517" i="28"/>
  <c r="L1516" i="28"/>
  <c r="L1515" i="28"/>
  <c r="L1514" i="28"/>
  <c r="L1513" i="28"/>
  <c r="K1512" i="28" l="1"/>
  <c r="L1512" i="28" s="1"/>
  <c r="K1511" i="28"/>
  <c r="L1511" i="28" s="1"/>
  <c r="K1510" i="28"/>
  <c r="L1510" i="28" s="1"/>
  <c r="K1509" i="28"/>
  <c r="L1509" i="28" s="1"/>
  <c r="K1508" i="28"/>
  <c r="L1508" i="28" s="1"/>
  <c r="K1507" i="28"/>
  <c r="L1507" i="28" s="1"/>
  <c r="K1506" i="28"/>
  <c r="L1506" i="28" s="1"/>
  <c r="K1505" i="28"/>
  <c r="L1505" i="28" s="1"/>
  <c r="K1504" i="28"/>
  <c r="L1504" i="28" s="1"/>
  <c r="K1503" i="28"/>
  <c r="L1503" i="28" s="1"/>
  <c r="K1502" i="28"/>
  <c r="L1502" i="28" s="1"/>
  <c r="K1501" i="28"/>
  <c r="L1501" i="28" s="1"/>
  <c r="K1500" i="28"/>
  <c r="L1500" i="28" s="1"/>
  <c r="K1499" i="28"/>
  <c r="L1499" i="28" s="1"/>
  <c r="K1498" i="28"/>
  <c r="L1498" i="28" s="1"/>
  <c r="K1497" i="28"/>
  <c r="L1497" i="28" s="1"/>
  <c r="K1496" i="28"/>
  <c r="L1496" i="28" s="1"/>
  <c r="K1495" i="28"/>
  <c r="L1495" i="28" s="1"/>
  <c r="K1494" i="28"/>
  <c r="L1494" i="28" s="1"/>
  <c r="K1493" i="28"/>
  <c r="L1493" i="28" s="1"/>
  <c r="K1492" i="28"/>
  <c r="L1492" i="28" s="1"/>
  <c r="K1491" i="28"/>
  <c r="L1491" i="28" s="1"/>
  <c r="K1490" i="28"/>
  <c r="L1490" i="28" s="1"/>
  <c r="K1489" i="28"/>
  <c r="L1489" i="28" s="1"/>
  <c r="K1488" i="28"/>
  <c r="L1488" i="28" s="1"/>
  <c r="K1487" i="28"/>
  <c r="L1487" i="28" s="1"/>
  <c r="K1486" i="28"/>
  <c r="L1486" i="28" s="1"/>
  <c r="K1485" i="28"/>
  <c r="L1485" i="28" s="1"/>
  <c r="K1484" i="28"/>
  <c r="L1484" i="28" s="1"/>
  <c r="K1483" i="28"/>
  <c r="L1483" i="28" s="1"/>
  <c r="K1482" i="28"/>
  <c r="L1482" i="28" s="1"/>
  <c r="K1481" i="28"/>
  <c r="L1481" i="28" s="1"/>
  <c r="K1480" i="28"/>
  <c r="L1480" i="28" s="1"/>
  <c r="K1479" i="28"/>
  <c r="L1479" i="28" s="1"/>
  <c r="K1478" i="28"/>
  <c r="L1478" i="28" s="1"/>
  <c r="K1477" i="28"/>
  <c r="L1477" i="28" s="1"/>
  <c r="K1476" i="28"/>
  <c r="L1476" i="28" s="1"/>
  <c r="K1475" i="28"/>
  <c r="L1475" i="28" s="1"/>
  <c r="K1474" i="28"/>
  <c r="L1474" i="28" s="1"/>
  <c r="K1473" i="28"/>
  <c r="L1473" i="28" s="1"/>
  <c r="K1472" i="28"/>
  <c r="L1472" i="28" s="1"/>
  <c r="K1471" i="28"/>
  <c r="L1471" i="28" s="1"/>
  <c r="K1470" i="28"/>
  <c r="L1470" i="28" s="1"/>
  <c r="K1469" i="28"/>
  <c r="L1469" i="28" s="1"/>
  <c r="K1468" i="28"/>
  <c r="L1468" i="28" s="1"/>
  <c r="K1467" i="28"/>
  <c r="L1467" i="28" s="1"/>
  <c r="K1466" i="28"/>
  <c r="K1465" i="28"/>
  <c r="K1464" i="28"/>
  <c r="K1463" i="28"/>
  <c r="L1462" i="28"/>
  <c r="K1461" i="28"/>
  <c r="K1460" i="28"/>
  <c r="K1459" i="28"/>
  <c r="K1458" i="28"/>
  <c r="K1457" i="28"/>
  <c r="K1456" i="28"/>
  <c r="K1455" i="28"/>
  <c r="K1454" i="28"/>
  <c r="K1453" i="28"/>
  <c r="K1452" i="28"/>
  <c r="K1451" i="28"/>
  <c r="K1450" i="28"/>
  <c r="K1449" i="28"/>
  <c r="K1448" i="28"/>
  <c r="K1447" i="28"/>
  <c r="K1446" i="28"/>
  <c r="L1445" i="28"/>
  <c r="L1444" i="28"/>
  <c r="L1443" i="28"/>
  <c r="L1442" i="28"/>
  <c r="L1441" i="28"/>
  <c r="L1440" i="28"/>
  <c r="L1439" i="28"/>
  <c r="L1438" i="28"/>
  <c r="L1437" i="28"/>
  <c r="L1436" i="28"/>
  <c r="L1435" i="28"/>
  <c r="L1434" i="28"/>
  <c r="L1433" i="28"/>
  <c r="L1432" i="28"/>
  <c r="L1431" i="28"/>
  <c r="L1430" i="28"/>
  <c r="L1429" i="28"/>
  <c r="L1428" i="28"/>
  <c r="L1427" i="28"/>
  <c r="L1426" i="28"/>
  <c r="L1425" i="28"/>
  <c r="L1424" i="28"/>
  <c r="L1423" i="28"/>
  <c r="L1422" i="28"/>
  <c r="L1421" i="28"/>
  <c r="L1420" i="28"/>
  <c r="L1419" i="28"/>
  <c r="L1418" i="28"/>
  <c r="L1417" i="28"/>
  <c r="L1416" i="28"/>
  <c r="L1415" i="28"/>
  <c r="L1414" i="28"/>
  <c r="L1413" i="28"/>
  <c r="L1412" i="28"/>
  <c r="L1411" i="28"/>
  <c r="L1410" i="28"/>
  <c r="L1409" i="28"/>
  <c r="L1408" i="28"/>
  <c r="L1407" i="28"/>
  <c r="L1406" i="28"/>
  <c r="L1405" i="28"/>
  <c r="L1404" i="28"/>
  <c r="L1403" i="28"/>
  <c r="L1402" i="28"/>
  <c r="L1401" i="28"/>
  <c r="L1400" i="28"/>
  <c r="L1399" i="28"/>
  <c r="L1398" i="28"/>
  <c r="L1397" i="28"/>
  <c r="L1396" i="28"/>
  <c r="L1395" i="28"/>
  <c r="L1394" i="28"/>
  <c r="L1393" i="28"/>
  <c r="L1392" i="28"/>
  <c r="L1391" i="28"/>
  <c r="L1390" i="28"/>
  <c r="L1389" i="28"/>
  <c r="L1388" i="28"/>
  <c r="L1387" i="28"/>
  <c r="L1386" i="28"/>
  <c r="L1385" i="28"/>
  <c r="L1384" i="28"/>
  <c r="L1383" i="28"/>
  <c r="L1382" i="28"/>
  <c r="L1381" i="28"/>
  <c r="L1380" i="28"/>
  <c r="L1379" i="28"/>
  <c r="L1378" i="28"/>
  <c r="L1377" i="28"/>
  <c r="L1376" i="28"/>
  <c r="L1375" i="28"/>
  <c r="L1374" i="28"/>
  <c r="L1373" i="28"/>
  <c r="L1372" i="28"/>
  <c r="L1371" i="28"/>
  <c r="L1370" i="28"/>
  <c r="L1369" i="28"/>
  <c r="L1368" i="28"/>
  <c r="L1367" i="28"/>
  <c r="L1366" i="28"/>
  <c r="L1365" i="28"/>
  <c r="L1364" i="28"/>
  <c r="L1363" i="28"/>
  <c r="L1362" i="28"/>
  <c r="L1361" i="28"/>
  <c r="L1360" i="28"/>
  <c r="L1359" i="28"/>
  <c r="L1358" i="28"/>
  <c r="L1357" i="28"/>
  <c r="L1356" i="28"/>
  <c r="L1355" i="28"/>
  <c r="L1354" i="28"/>
  <c r="L1353" i="28"/>
  <c r="L1352" i="28"/>
  <c r="L1351" i="28"/>
  <c r="L1350" i="28"/>
  <c r="L1349" i="28"/>
  <c r="L1348" i="28"/>
  <c r="L1347" i="28"/>
  <c r="L1346" i="28"/>
  <c r="L1345" i="28"/>
  <c r="L1344" i="28"/>
  <c r="L1343" i="28"/>
  <c r="L1342" i="28"/>
  <c r="L1341" i="28"/>
  <c r="L1340" i="28"/>
  <c r="L1339" i="28"/>
  <c r="L1338" i="28"/>
  <c r="L1337" i="28"/>
  <c r="L1336" i="28"/>
  <c r="L1335" i="28"/>
  <c r="L1334" i="28"/>
  <c r="L1333" i="28"/>
  <c r="L1332" i="28"/>
  <c r="L1331" i="28"/>
  <c r="L1330" i="28"/>
  <c r="L1329" i="28"/>
  <c r="L1328" i="28"/>
  <c r="L1327" i="28"/>
  <c r="L1326" i="28"/>
  <c r="L1325" i="28"/>
  <c r="L1324" i="28"/>
  <c r="L1323" i="28"/>
  <c r="L1322" i="28"/>
  <c r="L1321" i="28"/>
  <c r="L1320" i="28"/>
  <c r="L1319" i="28"/>
  <c r="L1318" i="28"/>
  <c r="L1317" i="28"/>
  <c r="L1316" i="28"/>
  <c r="L1315" i="28"/>
  <c r="L1314" i="28"/>
  <c r="L1313" i="28"/>
  <c r="L1312" i="28"/>
  <c r="L1311" i="28"/>
  <c r="L1310" i="28"/>
  <c r="L1309" i="28"/>
  <c r="L1308" i="28"/>
  <c r="L1307" i="28"/>
  <c r="L1306" i="28"/>
  <c r="L1305" i="28"/>
  <c r="L1304" i="28"/>
  <c r="L1303" i="28"/>
  <c r="L1302" i="28"/>
  <c r="L1301" i="28"/>
  <c r="L1300" i="28"/>
  <c r="L1299" i="28"/>
  <c r="L1298" i="28"/>
  <c r="L1297" i="28"/>
  <c r="L1296" i="28"/>
  <c r="L1295" i="28"/>
  <c r="L1294" i="28"/>
  <c r="L1293" i="28"/>
  <c r="L1292" i="28"/>
  <c r="L1291" i="28"/>
  <c r="L1290" i="28"/>
  <c r="L1289" i="28"/>
  <c r="L1288" i="28"/>
  <c r="L1287" i="28"/>
  <c r="L1286" i="28"/>
  <c r="L1285" i="28"/>
  <c r="L1284" i="28"/>
  <c r="L1283" i="28"/>
  <c r="L1282" i="28"/>
  <c r="L1281" i="28"/>
  <c r="L1280" i="28"/>
  <c r="L1279" i="28"/>
  <c r="L1278" i="28"/>
  <c r="L1277" i="28"/>
  <c r="L1276" i="28"/>
  <c r="L1275" i="28"/>
  <c r="L1274" i="28"/>
  <c r="L1273" i="28"/>
  <c r="L1272" i="28"/>
  <c r="L1271" i="28"/>
  <c r="L1270" i="28"/>
  <c r="L1269" i="28"/>
  <c r="L1268" i="28"/>
  <c r="L1267" i="28"/>
  <c r="L1266" i="28"/>
  <c r="L1265" i="28"/>
  <c r="L1264" i="28"/>
  <c r="L1263" i="28"/>
  <c r="L1262" i="28"/>
  <c r="L1261" i="28"/>
  <c r="L1260" i="28"/>
  <c r="L1259" i="28"/>
  <c r="L1258" i="28"/>
  <c r="L1257" i="28"/>
  <c r="L1256" i="28"/>
  <c r="L1255" i="28"/>
  <c r="L1254" i="28"/>
  <c r="L1253" i="28"/>
  <c r="L1252" i="28"/>
  <c r="L1251" i="28"/>
  <c r="L1250" i="28"/>
  <c r="L1249" i="28"/>
  <c r="L1248" i="28"/>
  <c r="L1247" i="28"/>
  <c r="L1246" i="28"/>
  <c r="L1245" i="28"/>
  <c r="L1244" i="28"/>
  <c r="L1243" i="28"/>
  <c r="L1242" i="28"/>
  <c r="L1241" i="28"/>
  <c r="L1240" i="28"/>
  <c r="L1239" i="28"/>
  <c r="L1238" i="28"/>
  <c r="L1237" i="28"/>
  <c r="L1236" i="28"/>
  <c r="L1235" i="28"/>
  <c r="L1234" i="28"/>
  <c r="L1233" i="28"/>
  <c r="L1232" i="28"/>
  <c r="L1231" i="28"/>
  <c r="L1230" i="28"/>
  <c r="L1229" i="28"/>
  <c r="L1228" i="28"/>
  <c r="L1227" i="28"/>
  <c r="L1226" i="28"/>
  <c r="L1225" i="28"/>
  <c r="L1224" i="28"/>
  <c r="L1223" i="28"/>
  <c r="L1222" i="28"/>
  <c r="L1221" i="28"/>
  <c r="L1220" i="28"/>
  <c r="L1219" i="28"/>
  <c r="L1218" i="28"/>
  <c r="L1217" i="28"/>
  <c r="L1216" i="28"/>
  <c r="L1215" i="28"/>
  <c r="L1214" i="28"/>
  <c r="L1213" i="28"/>
  <c r="L1212" i="28"/>
  <c r="L1211" i="28"/>
  <c r="L1210" i="28"/>
  <c r="L1209" i="28"/>
  <c r="L1208" i="28"/>
  <c r="L1207" i="28"/>
  <c r="L1206" i="28"/>
  <c r="L1205" i="28"/>
  <c r="L1204" i="28"/>
  <c r="L1203" i="28"/>
  <c r="L1202" i="28" l="1"/>
  <c r="L1201" i="28"/>
  <c r="L1200" i="28"/>
  <c r="L1198" i="28"/>
  <c r="L1197" i="28"/>
  <c r="L1196" i="28"/>
  <c r="L1195" i="28"/>
  <c r="L1194" i="28"/>
  <c r="L1193" i="28"/>
  <c r="L1192" i="28"/>
  <c r="L1191" i="28"/>
  <c r="L1190" i="28"/>
  <c r="L1189" i="28"/>
  <c r="L1188" i="28"/>
  <c r="L1187" i="28"/>
  <c r="L1186" i="28"/>
  <c r="L1185" i="28"/>
  <c r="L1184" i="28"/>
  <c r="L1183" i="28"/>
  <c r="L1182" i="28"/>
  <c r="L1181" i="28"/>
  <c r="L1180" i="28"/>
  <c r="L1179" i="28"/>
  <c r="L1178" i="28"/>
  <c r="L1177" i="28"/>
  <c r="L1176" i="28"/>
  <c r="L1175" i="28"/>
  <c r="L1174" i="28"/>
  <c r="L1173" i="28"/>
  <c r="L1172" i="28"/>
  <c r="L1171" i="28"/>
  <c r="L1170" i="28"/>
  <c r="L1169" i="28"/>
  <c r="L1168" i="28"/>
  <c r="L1167" i="28"/>
  <c r="L1166" i="28"/>
  <c r="L1165" i="28"/>
  <c r="L1164" i="28"/>
  <c r="L1163" i="28"/>
  <c r="L1162" i="28"/>
  <c r="L1161" i="28"/>
  <c r="L1160" i="28"/>
  <c r="L1159" i="28"/>
  <c r="L1158" i="28"/>
  <c r="L1157" i="28"/>
  <c r="L1156" i="28"/>
  <c r="L1155" i="28"/>
  <c r="L1154" i="28"/>
  <c r="L1153" i="28"/>
  <c r="L1152" i="28"/>
  <c r="L1151" i="28"/>
  <c r="L1150" i="28"/>
  <c r="L1149" i="28"/>
  <c r="L1148" i="28"/>
  <c r="L1147" i="28"/>
  <c r="L1146" i="28"/>
  <c r="L1145" i="28"/>
  <c r="L1144" i="28"/>
  <c r="L1143" i="28"/>
  <c r="L1142" i="28"/>
  <c r="L1141" i="28"/>
  <c r="L1140" i="28"/>
  <c r="L1139" i="28"/>
  <c r="L1138" i="28"/>
  <c r="L1137" i="28"/>
  <c r="L1136" i="28"/>
  <c r="L1135" i="28"/>
  <c r="L1134" i="28"/>
  <c r="L1133" i="28"/>
  <c r="L1132" i="28"/>
  <c r="L1131" i="28"/>
  <c r="L1130" i="28"/>
  <c r="L1129" i="28"/>
  <c r="L1128" i="28"/>
  <c r="L1127" i="28"/>
  <c r="L1126" i="28"/>
  <c r="L1125" i="28"/>
  <c r="L1124" i="28"/>
  <c r="L1123" i="28"/>
  <c r="L1122" i="28"/>
  <c r="L1121" i="28"/>
  <c r="L1120" i="28"/>
  <c r="L1119" i="28"/>
  <c r="L1118" i="28"/>
  <c r="L1117" i="28"/>
  <c r="L1116" i="28"/>
  <c r="L1115" i="28"/>
  <c r="L1114" i="28"/>
  <c r="L1113" i="28"/>
  <c r="L1112" i="28"/>
  <c r="L1111" i="28"/>
  <c r="L1110" i="28"/>
  <c r="L1109" i="28"/>
  <c r="L1108" i="28"/>
  <c r="L1107" i="28"/>
  <c r="L1106" i="28"/>
  <c r="L1105" i="28"/>
  <c r="L1104" i="28"/>
  <c r="L1103" i="28"/>
  <c r="L1102" i="28"/>
  <c r="L1101" i="28"/>
  <c r="L1100" i="28"/>
  <c r="L1099" i="28"/>
  <c r="L1098" i="28"/>
  <c r="L1097" i="28"/>
  <c r="L1096" i="28"/>
  <c r="L1095" i="28"/>
  <c r="L1094" i="28"/>
  <c r="L1093" i="28"/>
  <c r="L1092" i="28"/>
  <c r="L1091" i="28"/>
  <c r="L1090" i="28"/>
  <c r="L1089" i="28"/>
  <c r="L1088" i="28"/>
  <c r="L1087" i="28"/>
  <c r="L1086" i="28"/>
  <c r="L1085" i="28"/>
  <c r="L1084" i="28"/>
  <c r="L1083" i="28"/>
  <c r="L1082" i="28"/>
  <c r="L1081" i="28"/>
  <c r="L1080" i="28"/>
  <c r="L1079" i="28"/>
  <c r="L1078" i="28"/>
  <c r="L1077" i="28"/>
  <c r="L1076" i="28"/>
  <c r="L1075" i="28"/>
  <c r="L1074" i="28"/>
  <c r="L1073" i="28"/>
  <c r="L1072" i="28"/>
  <c r="L1071" i="28"/>
  <c r="L1070" i="28"/>
  <c r="L1069" i="28"/>
  <c r="L1068" i="28"/>
  <c r="L1067" i="28"/>
  <c r="L1066" i="28"/>
  <c r="L1065" i="28"/>
  <c r="L1064" i="28"/>
  <c r="L1063" i="28"/>
  <c r="L1062" i="28"/>
  <c r="L1061" i="28"/>
  <c r="L1060" i="28"/>
  <c r="L1059" i="28"/>
  <c r="L1058" i="28"/>
  <c r="L1057" i="28"/>
  <c r="L1056" i="28"/>
  <c r="L1055" i="28"/>
  <c r="L1054" i="28"/>
  <c r="L1053" i="28"/>
  <c r="L1052" i="28"/>
  <c r="L1051" i="28"/>
  <c r="L1050" i="28"/>
  <c r="L1049" i="28"/>
  <c r="L1048" i="28"/>
  <c r="L1047" i="28"/>
  <c r="L1046" i="28"/>
  <c r="L1045" i="28"/>
  <c r="L1044" i="28"/>
  <c r="L1043" i="28"/>
  <c r="L1042" i="28"/>
  <c r="L1041" i="28"/>
  <c r="L1040" i="28"/>
  <c r="L1039" i="28"/>
  <c r="L1038" i="28"/>
  <c r="L1037" i="28"/>
  <c r="L1036" i="28"/>
  <c r="L1035" i="28"/>
  <c r="L1034" i="28"/>
  <c r="L1033" i="28"/>
  <c r="L1032" i="28"/>
  <c r="L1031" i="28"/>
  <c r="L1030" i="28"/>
  <c r="L1029" i="28"/>
  <c r="L1028" i="28"/>
  <c r="L1027" i="28"/>
  <c r="L1026" i="28"/>
  <c r="L1025" i="28"/>
  <c r="L1024" i="28"/>
  <c r="L1023" i="28"/>
  <c r="L1022" i="28"/>
  <c r="L1021" i="28"/>
  <c r="L1020" i="28"/>
  <c r="L1019" i="28"/>
  <c r="L1018" i="28"/>
  <c r="L1017" i="28"/>
  <c r="L1016" i="28"/>
  <c r="L1015" i="28"/>
  <c r="L1014" i="28"/>
  <c r="L1013" i="28"/>
  <c r="L1012" i="28"/>
  <c r="L1011" i="28"/>
  <c r="L1010" i="28"/>
  <c r="L1009" i="28"/>
  <c r="L1008" i="28"/>
  <c r="L1007" i="28"/>
  <c r="L1006" i="28"/>
  <c r="L1005" i="28"/>
  <c r="L1004" i="28"/>
  <c r="L1003" i="28"/>
  <c r="L1002" i="28"/>
  <c r="L1001" i="28"/>
  <c r="L1000" i="28"/>
  <c r="L999" i="28"/>
  <c r="L998" i="28"/>
  <c r="L997" i="28"/>
  <c r="L996" i="28"/>
  <c r="L995" i="28"/>
  <c r="L994" i="28"/>
  <c r="L993" i="28"/>
  <c r="L992" i="28"/>
  <c r="L991" i="28"/>
  <c r="L990" i="28"/>
  <c r="L989" i="28"/>
  <c r="L988" i="28"/>
  <c r="L987" i="28"/>
  <c r="L986" i="28"/>
  <c r="L985" i="28"/>
  <c r="L984" i="28"/>
  <c r="L983" i="28"/>
  <c r="L982" i="28"/>
  <c r="L981" i="28"/>
  <c r="L980" i="28"/>
  <c r="L979" i="28"/>
  <c r="L978" i="28"/>
  <c r="L977" i="28"/>
  <c r="L976" i="28"/>
  <c r="L975" i="28"/>
  <c r="L974" i="28"/>
  <c r="L973" i="28"/>
  <c r="L972" i="28"/>
  <c r="L971" i="28"/>
  <c r="L970" i="28"/>
  <c r="L969" i="28"/>
  <c r="L968" i="28"/>
  <c r="L967" i="28"/>
  <c r="L966" i="28"/>
  <c r="L965" i="28"/>
  <c r="L964" i="28"/>
  <c r="L963" i="28"/>
  <c r="L962" i="28"/>
  <c r="L961" i="28"/>
  <c r="L960" i="28"/>
  <c r="L959" i="28"/>
  <c r="L958" i="28"/>
  <c r="L957" i="28"/>
  <c r="L956" i="28"/>
  <c r="L955" i="28"/>
  <c r="L954" i="28"/>
  <c r="L953" i="28"/>
  <c r="L952" i="28"/>
  <c r="L951" i="28"/>
  <c r="L950" i="28"/>
  <c r="L949" i="28"/>
  <c r="L948" i="28"/>
  <c r="L947" i="28"/>
  <c r="L946" i="28"/>
  <c r="L945" i="28"/>
  <c r="L944" i="28"/>
  <c r="L943" i="28"/>
  <c r="L942" i="28"/>
  <c r="L941" i="28"/>
  <c r="L940" i="28"/>
  <c r="L939" i="28"/>
  <c r="L938" i="28"/>
  <c r="L937" i="28"/>
  <c r="L936" i="28"/>
  <c r="L935" i="28"/>
  <c r="L934" i="28"/>
  <c r="L933" i="28"/>
  <c r="L932" i="28"/>
  <c r="L931" i="28"/>
  <c r="L930" i="28"/>
  <c r="L929" i="28"/>
  <c r="L928" i="28"/>
  <c r="L927" i="28"/>
  <c r="L926" i="28"/>
  <c r="L925" i="28"/>
  <c r="L924" i="28"/>
  <c r="L923" i="28"/>
  <c r="L922" i="28"/>
  <c r="L921" i="28"/>
  <c r="L920" i="28"/>
  <c r="L919" i="28"/>
  <c r="L918" i="28"/>
  <c r="L917" i="28"/>
  <c r="L916" i="28"/>
  <c r="L915" i="28"/>
  <c r="L914" i="28"/>
  <c r="L913" i="28"/>
  <c r="L912" i="28"/>
  <c r="L911" i="28"/>
  <c r="L910" i="28"/>
  <c r="L909" i="28"/>
  <c r="L908" i="28"/>
  <c r="L907" i="28"/>
  <c r="L906" i="28"/>
  <c r="L905" i="28"/>
  <c r="L904" i="28"/>
  <c r="L903" i="28"/>
  <c r="L902" i="28"/>
  <c r="L901" i="28"/>
  <c r="L900" i="28"/>
  <c r="L899" i="28"/>
  <c r="L898" i="28"/>
  <c r="L897" i="28"/>
  <c r="L896" i="28"/>
  <c r="L895" i="28"/>
  <c r="L893" i="28"/>
  <c r="L892" i="28"/>
  <c r="L891" i="28"/>
  <c r="L890" i="28"/>
  <c r="L889" i="28"/>
  <c r="L888" i="28"/>
  <c r="L887" i="28"/>
  <c r="L886" i="28"/>
  <c r="L885" i="28"/>
  <c r="L884" i="28"/>
  <c r="L883" i="28"/>
  <c r="L882" i="28"/>
  <c r="L881" i="28"/>
  <c r="L880" i="28"/>
  <c r="L879" i="28"/>
  <c r="L878" i="28"/>
  <c r="L877" i="28"/>
  <c r="L876" i="28"/>
  <c r="L875" i="28"/>
  <c r="L874" i="28"/>
  <c r="L873" i="28"/>
  <c r="L872" i="28"/>
  <c r="L871" i="28"/>
  <c r="L870" i="28"/>
  <c r="L869" i="28"/>
  <c r="L868" i="28"/>
  <c r="L867" i="28"/>
  <c r="L866" i="28"/>
  <c r="L865" i="28"/>
  <c r="L864" i="28"/>
  <c r="L863" i="28"/>
  <c r="L862" i="28"/>
  <c r="L861" i="28"/>
  <c r="L860" i="28"/>
  <c r="L859" i="28"/>
  <c r="L858" i="28"/>
  <c r="L857" i="28"/>
  <c r="L856" i="28"/>
  <c r="L855" i="28"/>
  <c r="L854" i="28"/>
  <c r="L853" i="28"/>
  <c r="L852" i="28"/>
  <c r="L851" i="28"/>
  <c r="L850" i="28"/>
  <c r="L849" i="28"/>
  <c r="L848" i="28"/>
  <c r="L847" i="28"/>
  <c r="L846" i="28"/>
  <c r="L845" i="28"/>
  <c r="L844" i="28"/>
  <c r="L843" i="28"/>
  <c r="L842" i="28"/>
  <c r="L841" i="28"/>
  <c r="L840" i="28"/>
  <c r="L839" i="28"/>
  <c r="L838" i="28"/>
  <c r="L837" i="28"/>
  <c r="L836" i="28"/>
  <c r="L835" i="28"/>
  <c r="L834" i="28"/>
  <c r="L833" i="28"/>
  <c r="L832" i="28"/>
  <c r="L831" i="28"/>
  <c r="L830" i="28"/>
  <c r="L829" i="28"/>
  <c r="L828" i="28"/>
  <c r="L827" i="28"/>
  <c r="L826" i="28"/>
  <c r="L825" i="28"/>
  <c r="L824" i="28"/>
  <c r="L823" i="28"/>
  <c r="L822" i="28"/>
  <c r="L821" i="28"/>
  <c r="L820" i="28"/>
  <c r="L819" i="28"/>
  <c r="L818" i="28"/>
  <c r="L817" i="28"/>
  <c r="L816" i="28"/>
  <c r="L815" i="28"/>
  <c r="L814" i="28"/>
  <c r="L813" i="28"/>
  <c r="L812" i="28"/>
  <c r="L811" i="28"/>
  <c r="L810" i="28"/>
  <c r="L809" i="28"/>
  <c r="L808" i="28"/>
  <c r="L807" i="28"/>
  <c r="L806" i="28"/>
  <c r="L805" i="28"/>
  <c r="L802" i="28"/>
  <c r="L801" i="28"/>
  <c r="L800" i="28"/>
  <c r="L799" i="28"/>
  <c r="L798" i="28"/>
  <c r="L797" i="28"/>
  <c r="L796" i="28"/>
  <c r="L795" i="28"/>
  <c r="L794" i="28"/>
  <c r="L793" i="28"/>
  <c r="L792" i="28"/>
  <c r="L791" i="28"/>
  <c r="L790" i="28"/>
  <c r="L789" i="28"/>
  <c r="L788" i="28"/>
  <c r="L787" i="28"/>
  <c r="L786" i="28"/>
  <c r="L785" i="28"/>
  <c r="L784" i="28"/>
  <c r="L783" i="28"/>
  <c r="L782" i="28"/>
  <c r="L781" i="28"/>
  <c r="L780" i="28"/>
  <c r="L779" i="28"/>
  <c r="L778" i="28"/>
  <c r="L777" i="28"/>
  <c r="L776" i="28"/>
  <c r="L775" i="28"/>
  <c r="L774" i="28"/>
  <c r="L773" i="28"/>
  <c r="L772" i="28"/>
  <c r="L771" i="28"/>
  <c r="L770" i="28"/>
  <c r="L769" i="28"/>
  <c r="L768" i="28"/>
  <c r="L767" i="28"/>
  <c r="L766" i="28"/>
  <c r="L765" i="28"/>
  <c r="L764" i="28"/>
  <c r="L763" i="28"/>
  <c r="L762" i="28"/>
  <c r="L761" i="28"/>
  <c r="L760" i="28"/>
  <c r="L759" i="28"/>
  <c r="L758" i="28"/>
  <c r="L757" i="28"/>
  <c r="L756" i="28"/>
  <c r="L755" i="28"/>
  <c r="L754" i="28"/>
  <c r="L753" i="28"/>
  <c r="L752" i="28"/>
  <c r="L751" i="28"/>
  <c r="L750" i="28"/>
  <c r="L749" i="28"/>
  <c r="L748" i="28"/>
  <c r="L747" i="28"/>
  <c r="L746" i="28"/>
  <c r="L745" i="28"/>
  <c r="L744" i="28"/>
  <c r="L743" i="28"/>
  <c r="L742" i="28"/>
  <c r="L741" i="28"/>
  <c r="L740" i="28"/>
  <c r="L739" i="28"/>
  <c r="L738" i="28"/>
  <c r="L737" i="28"/>
  <c r="L736" i="28"/>
  <c r="L735" i="28"/>
  <c r="L734" i="28"/>
  <c r="L733" i="28"/>
  <c r="L732" i="28"/>
  <c r="L731" i="28"/>
  <c r="L730" i="28"/>
  <c r="L729" i="28"/>
  <c r="L728" i="28"/>
  <c r="L727" i="28"/>
  <c r="L726" i="28"/>
  <c r="L725" i="28"/>
  <c r="L724" i="28"/>
  <c r="L723" i="28"/>
  <c r="L722" i="28"/>
  <c r="L721" i="28"/>
  <c r="L720" i="28"/>
  <c r="L719" i="28"/>
  <c r="L718" i="28"/>
  <c r="L717" i="28"/>
  <c r="L716" i="28"/>
  <c r="L715" i="28"/>
  <c r="L714" i="28"/>
  <c r="L713" i="28"/>
  <c r="L712" i="28"/>
  <c r="L711" i="28"/>
  <c r="L710" i="28"/>
  <c r="L709" i="28"/>
  <c r="L708" i="28"/>
  <c r="L707" i="28"/>
  <c r="L706" i="28"/>
  <c r="L705" i="28"/>
  <c r="L704" i="28"/>
  <c r="L703" i="28"/>
  <c r="L702" i="28"/>
  <c r="L701" i="28"/>
  <c r="L700" i="28"/>
  <c r="L699" i="28"/>
  <c r="L698" i="28"/>
  <c r="L697" i="28"/>
  <c r="L696" i="28"/>
  <c r="L695" i="28"/>
  <c r="L694" i="28"/>
  <c r="L693" i="28"/>
  <c r="L692" i="28"/>
  <c r="L691" i="28"/>
  <c r="L690" i="28"/>
  <c r="L689" i="28"/>
  <c r="L688" i="28"/>
  <c r="L687" i="28"/>
  <c r="L686" i="28"/>
  <c r="L685" i="28"/>
  <c r="L684" i="28"/>
  <c r="L683" i="28"/>
  <c r="L682" i="28"/>
  <c r="L681" i="28"/>
  <c r="L680" i="28"/>
  <c r="L678" i="28"/>
  <c r="L677" i="28"/>
  <c r="L676" i="28"/>
  <c r="L675" i="28"/>
  <c r="L674" i="28"/>
  <c r="L673" i="28"/>
  <c r="L672" i="28"/>
  <c r="L671" i="28"/>
  <c r="L670" i="28"/>
  <c r="L669" i="28"/>
  <c r="L668" i="28"/>
  <c r="L667" i="28"/>
  <c r="L666" i="28"/>
  <c r="L664" i="28"/>
  <c r="L663" i="28"/>
  <c r="L662" i="28"/>
  <c r="L661" i="28"/>
  <c r="L660" i="28"/>
  <c r="L659" i="28"/>
  <c r="L658" i="28"/>
  <c r="L657" i="28"/>
  <c r="L656" i="28"/>
  <c r="L655" i="28"/>
  <c r="L654" i="28"/>
  <c r="L653" i="28"/>
  <c r="L652" i="28"/>
  <c r="L651" i="28"/>
  <c r="L650" i="28"/>
  <c r="L648" i="28"/>
  <c r="L647" i="28"/>
  <c r="L646" i="28"/>
  <c r="L645" i="28"/>
  <c r="L644" i="28"/>
  <c r="L643" i="28"/>
  <c r="L642" i="28"/>
  <c r="L641" i="28"/>
  <c r="L640" i="28"/>
  <c r="L639" i="28"/>
  <c r="L638" i="28"/>
  <c r="L637" i="28"/>
  <c r="L636" i="28"/>
  <c r="L635" i="28"/>
  <c r="L634" i="28"/>
  <c r="L633" i="28"/>
  <c r="L632" i="28"/>
  <c r="L631" i="28"/>
  <c r="L630" i="28"/>
  <c r="L629" i="28"/>
  <c r="L628" i="28"/>
  <c r="L627" i="28"/>
  <c r="L626" i="28"/>
  <c r="L625" i="28"/>
  <c r="L624" i="28"/>
  <c r="L623" i="28"/>
  <c r="L622" i="28"/>
  <c r="L621" i="28"/>
  <c r="L620" i="28"/>
  <c r="L619" i="28"/>
  <c r="L618" i="28"/>
  <c r="L617" i="28"/>
  <c r="L616" i="28"/>
  <c r="L615" i="28"/>
  <c r="L614" i="28"/>
  <c r="L613" i="28"/>
  <c r="L612" i="28"/>
  <c r="L611" i="28"/>
  <c r="L610" i="28"/>
  <c r="L609" i="28"/>
  <c r="L608" i="28"/>
  <c r="L607" i="28"/>
  <c r="L605" i="28"/>
  <c r="L604" i="28"/>
  <c r="L603" i="28"/>
  <c r="L602" i="28"/>
  <c r="L601" i="28"/>
  <c r="L600" i="28"/>
  <c r="L599" i="28"/>
  <c r="L598" i="28"/>
  <c r="L597" i="28"/>
  <c r="L596" i="28"/>
  <c r="L595" i="28"/>
  <c r="L594" i="28"/>
  <c r="L593" i="28"/>
  <c r="L592" i="28"/>
  <c r="L591" i="28"/>
  <c r="L590" i="28"/>
  <c r="L589" i="28"/>
  <c r="L588" i="28"/>
  <c r="L587" i="28"/>
  <c r="L586" i="28"/>
  <c r="L585" i="28"/>
  <c r="L584" i="28"/>
  <c r="L583" i="28"/>
  <c r="L582" i="28"/>
  <c r="L581" i="28"/>
  <c r="L580" i="28"/>
  <c r="L579" i="28"/>
  <c r="L578" i="28"/>
  <c r="L577" i="28"/>
  <c r="L576" i="28"/>
  <c r="L575" i="28"/>
  <c r="L574" i="28"/>
  <c r="L573" i="28"/>
  <c r="L572" i="28"/>
  <c r="L571" i="28"/>
  <c r="L570" i="28"/>
  <c r="L569" i="28"/>
  <c r="L568" i="28"/>
  <c r="L567" i="28"/>
  <c r="L566" i="28"/>
  <c r="L565" i="28"/>
  <c r="L564" i="28"/>
  <c r="L563" i="28"/>
  <c r="L562" i="28"/>
  <c r="L561" i="28"/>
  <c r="L560" i="28"/>
  <c r="L559" i="28"/>
  <c r="L558" i="28"/>
  <c r="L557" i="28"/>
  <c r="L556" i="28"/>
  <c r="L555" i="28"/>
  <c r="L554" i="28"/>
  <c r="L553" i="28"/>
  <c r="L552" i="28"/>
  <c r="L551" i="28"/>
  <c r="L550" i="28"/>
  <c r="L549" i="28"/>
  <c r="L548" i="28"/>
  <c r="L547" i="28"/>
  <c r="L546" i="28"/>
  <c r="L545" i="28"/>
  <c r="L544" i="28"/>
  <c r="L543" i="28"/>
  <c r="L542" i="28"/>
  <c r="L541" i="28"/>
  <c r="L540" i="28"/>
  <c r="L539" i="28"/>
  <c r="L538" i="28"/>
  <c r="L537" i="28"/>
  <c r="L536" i="28"/>
  <c r="L535" i="28"/>
  <c r="L534" i="28"/>
  <c r="L533" i="28"/>
  <c r="L532" i="28"/>
  <c r="L531" i="28"/>
  <c r="L530" i="28"/>
  <c r="L529" i="28"/>
  <c r="L528" i="28"/>
  <c r="L527" i="28"/>
  <c r="L526" i="28"/>
  <c r="L525" i="28"/>
  <c r="L524" i="28"/>
  <c r="L523" i="28"/>
  <c r="L522" i="28"/>
  <c r="L521" i="28"/>
  <c r="L520" i="28"/>
  <c r="L519" i="28"/>
  <c r="L518" i="28"/>
  <c r="L517" i="28"/>
  <c r="L516" i="28"/>
  <c r="L515" i="28"/>
  <c r="L514" i="28"/>
  <c r="L513" i="28"/>
  <c r="L512" i="28"/>
  <c r="L511" i="28"/>
  <c r="L510" i="28"/>
  <c r="L509" i="28"/>
  <c r="L508" i="28"/>
  <c r="L507" i="28"/>
  <c r="L506" i="28"/>
  <c r="L505" i="28"/>
  <c r="L504" i="28"/>
  <c r="L503" i="28"/>
  <c r="L502" i="28"/>
  <c r="L501" i="28"/>
  <c r="L500" i="28"/>
  <c r="L499" i="28"/>
  <c r="L498" i="28"/>
  <c r="L497" i="28"/>
  <c r="L496" i="28"/>
  <c r="L495" i="28"/>
  <c r="L494" i="28"/>
  <c r="L493" i="28"/>
  <c r="L492" i="28"/>
  <c r="L491" i="28"/>
  <c r="L490" i="28"/>
  <c r="L489" i="28"/>
  <c r="L488" i="28"/>
  <c r="L487" i="28"/>
  <c r="L486" i="28"/>
  <c r="L485" i="28"/>
  <c r="L484" i="28"/>
  <c r="L483" i="28"/>
  <c r="L482" i="28"/>
  <c r="L481" i="28"/>
  <c r="L480" i="28"/>
  <c r="L479" i="28"/>
  <c r="L478" i="28"/>
  <c r="L477" i="28"/>
  <c r="L476" i="28"/>
  <c r="L475" i="28"/>
  <c r="L474" i="28"/>
  <c r="L473" i="28"/>
  <c r="L472" i="28"/>
  <c r="L471" i="28"/>
  <c r="L470" i="28"/>
  <c r="L469" i="28"/>
  <c r="L468" i="28"/>
  <c r="L467" i="28"/>
  <c r="L466" i="28"/>
  <c r="L465" i="28"/>
  <c r="L464" i="28"/>
  <c r="L463" i="28"/>
  <c r="L462" i="28"/>
  <c r="L461" i="28"/>
  <c r="L460" i="28"/>
  <c r="L459" i="28"/>
  <c r="L458" i="28"/>
  <c r="L457" i="28"/>
  <c r="L456" i="28"/>
  <c r="L455" i="28"/>
  <c r="L454" i="28"/>
  <c r="L453" i="28"/>
  <c r="L452" i="28"/>
  <c r="L451" i="28"/>
  <c r="L450" i="28"/>
  <c r="L449" i="28"/>
  <c r="L448" i="28"/>
  <c r="L447" i="28"/>
  <c r="L446" i="28"/>
  <c r="L445" i="28"/>
  <c r="L444" i="28"/>
  <c r="L443" i="28"/>
  <c r="L442" i="28"/>
  <c r="L441" i="28"/>
  <c r="L440" i="28"/>
  <c r="L439" i="28"/>
  <c r="L438" i="28"/>
  <c r="L437" i="28"/>
  <c r="L436" i="28"/>
  <c r="L435" i="28"/>
  <c r="L434" i="28"/>
  <c r="L433" i="28"/>
  <c r="L432" i="28"/>
  <c r="L431" i="28"/>
  <c r="L430" i="28"/>
  <c r="L429" i="28"/>
  <c r="L428" i="28"/>
  <c r="L427" i="28"/>
  <c r="L426" i="28"/>
  <c r="L425" i="28"/>
  <c r="L424" i="28"/>
  <c r="L423" i="28"/>
  <c r="L422" i="28"/>
  <c r="L421" i="28"/>
  <c r="L420" i="28"/>
  <c r="L419" i="28"/>
  <c r="L418" i="28"/>
  <c r="L417" i="28"/>
  <c r="L416" i="28"/>
  <c r="L415" i="28"/>
  <c r="L414" i="28"/>
  <c r="L413" i="28"/>
  <c r="L412" i="28"/>
  <c r="L411" i="28"/>
  <c r="L410" i="28"/>
  <c r="L409" i="28"/>
  <c r="L408" i="28"/>
  <c r="L407" i="28"/>
  <c r="L406" i="28"/>
  <c r="L405" i="28"/>
  <c r="L404" i="28"/>
  <c r="L403" i="28"/>
  <c r="L402" i="28"/>
  <c r="L400" i="28"/>
  <c r="L399" i="28"/>
  <c r="L398" i="28"/>
  <c r="L397" i="28"/>
  <c r="L396" i="28"/>
  <c r="L395" i="28"/>
  <c r="L394" i="28"/>
  <c r="L393" i="28"/>
  <c r="L392" i="28"/>
  <c r="L391" i="28"/>
  <c r="L390" i="28"/>
  <c r="L389" i="28"/>
  <c r="L388" i="28"/>
  <c r="L387" i="28"/>
  <c r="L386" i="28"/>
  <c r="L385" i="28"/>
  <c r="L384" i="28"/>
  <c r="L383" i="28"/>
  <c r="L382" i="28"/>
  <c r="L381" i="28"/>
  <c r="L380" i="28"/>
  <c r="L379" i="28"/>
  <c r="L378" i="28"/>
  <c r="L377" i="28"/>
  <c r="L376" i="28"/>
  <c r="L375" i="28"/>
  <c r="L374" i="28"/>
  <c r="L373" i="28"/>
  <c r="L372" i="28"/>
  <c r="L371" i="28"/>
  <c r="L370" i="28"/>
  <c r="L369" i="28"/>
  <c r="L368" i="28"/>
  <c r="L367" i="28"/>
  <c r="L366" i="28"/>
  <c r="L365" i="28"/>
  <c r="L364" i="28"/>
  <c r="L363" i="28"/>
  <c r="L362" i="28"/>
  <c r="L361" i="28"/>
  <c r="L360" i="28"/>
  <c r="L359" i="28"/>
  <c r="L358" i="28"/>
  <c r="L357" i="28"/>
  <c r="L356" i="28"/>
  <c r="L355" i="28"/>
  <c r="L354" i="28"/>
  <c r="L353" i="28"/>
  <c r="L352" i="28"/>
  <c r="L351" i="28"/>
  <c r="L350" i="28"/>
  <c r="L349" i="28"/>
  <c r="L348" i="28"/>
  <c r="L347" i="28"/>
  <c r="L346" i="28"/>
  <c r="L345" i="28"/>
  <c r="L344" i="28"/>
  <c r="L343" i="28"/>
  <c r="L342" i="28"/>
  <c r="L341" i="28"/>
  <c r="L340" i="28"/>
  <c r="L339" i="28"/>
  <c r="L338" i="28"/>
  <c r="L337" i="28"/>
  <c r="L336" i="28"/>
  <c r="L335" i="28"/>
  <c r="L334" i="28"/>
  <c r="L333" i="28"/>
  <c r="L332" i="28"/>
  <c r="L331" i="28"/>
  <c r="L330" i="28"/>
  <c r="L329" i="28"/>
  <c r="L328" i="28"/>
  <c r="L327" i="28"/>
  <c r="L326" i="28"/>
  <c r="L325" i="28"/>
  <c r="L324" i="28"/>
  <c r="K323" i="28"/>
  <c r="L323" i="28" s="1"/>
  <c r="L322" i="28"/>
  <c r="K321" i="28"/>
  <c r="L321" i="28" s="1"/>
  <c r="L320" i="28"/>
  <c r="L319" i="28"/>
  <c r="L318" i="28"/>
  <c r="K317" i="28"/>
  <c r="L317" i="28" s="1"/>
  <c r="L316" i="28"/>
  <c r="L315" i="28"/>
  <c r="L314" i="28"/>
  <c r="L313" i="28"/>
  <c r="L312" i="28"/>
  <c r="L311" i="28"/>
  <c r="L310" i="28"/>
  <c r="L309" i="28"/>
  <c r="L308" i="28"/>
  <c r="L307" i="28"/>
  <c r="L306" i="28"/>
  <c r="K305" i="28"/>
  <c r="L305" i="28" s="1"/>
  <c r="L304" i="28"/>
  <c r="L303" i="28"/>
  <c r="K302" i="28"/>
  <c r="L302" i="28" s="1"/>
  <c r="L301" i="28"/>
  <c r="L300" i="28"/>
  <c r="K299" i="28"/>
  <c r="L299" i="28" s="1"/>
  <c r="K298" i="28"/>
  <c r="L298" i="28" s="1"/>
  <c r="L297" i="28"/>
  <c r="K296" i="28"/>
  <c r="L296" i="28" s="1"/>
  <c r="K295" i="28"/>
  <c r="L295" i="28" s="1"/>
  <c r="L294" i="28"/>
  <c r="L293" i="28"/>
  <c r="L292" i="28"/>
  <c r="K291" i="28"/>
  <c r="L291" i="28" s="1"/>
  <c r="K290" i="28"/>
  <c r="L290" i="28" s="1"/>
  <c r="K289" i="28"/>
  <c r="L289" i="28" s="1"/>
  <c r="K288" i="28"/>
  <c r="L288" i="28" s="1"/>
  <c r="L287" i="28"/>
  <c r="L286" i="28"/>
  <c r="L285" i="28"/>
  <c r="L284" i="28"/>
  <c r="L283" i="28"/>
  <c r="L282" i="28"/>
  <c r="L281" i="28"/>
  <c r="K280" i="28"/>
  <c r="L280" i="28" s="1"/>
  <c r="L279" i="28"/>
  <c r="K278" i="28"/>
  <c r="L278" i="28" s="1"/>
  <c r="K277" i="28"/>
  <c r="L277" i="28" s="1"/>
  <c r="K276" i="28"/>
  <c r="L276" i="28" s="1"/>
  <c r="K275" i="28"/>
  <c r="L275" i="28" s="1"/>
  <c r="L274" i="28"/>
  <c r="K273" i="28"/>
  <c r="L273" i="28" s="1"/>
  <c r="K272" i="28"/>
  <c r="L272" i="28" s="1"/>
  <c r="K271" i="28"/>
  <c r="L271" i="28" s="1"/>
  <c r="K270" i="28"/>
  <c r="L270" i="28" s="1"/>
  <c r="K269" i="28"/>
  <c r="L269" i="28" s="1"/>
  <c r="L268" i="28"/>
  <c r="K267" i="28"/>
  <c r="L267" i="28" s="1"/>
  <c r="K266" i="28"/>
  <c r="L266" i="28" s="1"/>
  <c r="L265" i="28"/>
  <c r="K264" i="28"/>
  <c r="L264" i="28" s="1"/>
  <c r="K263" i="28"/>
  <c r="L263" i="28" s="1"/>
  <c r="K262" i="28"/>
  <c r="L262" i="28" s="1"/>
  <c r="K261" i="28"/>
  <c r="L261" i="28" s="1"/>
  <c r="K260" i="28"/>
  <c r="L260" i="28" s="1"/>
  <c r="K259" i="28"/>
  <c r="L259" i="28" s="1"/>
  <c r="K258" i="28"/>
  <c r="L258" i="28" s="1"/>
  <c r="K257" i="28"/>
  <c r="L257" i="28" s="1"/>
  <c r="K256" i="28"/>
  <c r="L256" i="28" s="1"/>
  <c r="K255" i="28"/>
  <c r="L255" i="28" s="1"/>
  <c r="K254" i="28"/>
  <c r="L254" i="28" s="1"/>
  <c r="L253" i="28"/>
  <c r="K252" i="28"/>
  <c r="L252" i="28" s="1"/>
  <c r="L251" i="28"/>
  <c r="L250" i="28"/>
  <c r="K249" i="28"/>
  <c r="L249" i="28" s="1"/>
  <c r="K248" i="28"/>
  <c r="L248" i="28" s="1"/>
  <c r="K247" i="28"/>
  <c r="L247" i="28" s="1"/>
  <c r="L246" i="28"/>
  <c r="K245" i="28"/>
  <c r="L245" i="28" s="1"/>
  <c r="K244" i="28"/>
  <c r="L244" i="28" s="1"/>
  <c r="K243" i="28"/>
  <c r="L243" i="28" s="1"/>
  <c r="L242" i="28"/>
  <c r="K241" i="28"/>
  <c r="L241" i="28" s="1"/>
  <c r="L240" i="28"/>
  <c r="L239" i="28"/>
  <c r="L238" i="28"/>
  <c r="L237" i="28"/>
  <c r="L236" i="28"/>
  <c r="L235" i="28"/>
  <c r="L234" i="28"/>
  <c r="L233" i="28"/>
  <c r="L232" i="28"/>
  <c r="L231" i="28"/>
  <c r="L230" i="28"/>
  <c r="L229" i="28"/>
  <c r="L228" i="28"/>
  <c r="L227" i="28"/>
  <c r="L226" i="28"/>
  <c r="L225" i="28"/>
  <c r="L224" i="28"/>
  <c r="L223" i="28"/>
  <c r="L222" i="28"/>
  <c r="L221" i="28"/>
  <c r="L220" i="28"/>
  <c r="K219" i="28"/>
  <c r="L219" i="28" s="1"/>
  <c r="L218" i="28"/>
  <c r="L217" i="28"/>
  <c r="L216" i="28"/>
  <c r="L215" i="28"/>
  <c r="L214" i="28"/>
  <c r="L213" i="28"/>
  <c r="L212" i="28"/>
  <c r="L211" i="28"/>
  <c r="L210" i="28"/>
  <c r="L209" i="28"/>
  <c r="L208" i="28"/>
  <c r="L14" i="28" l="1"/>
  <c r="L13" i="28"/>
  <c r="L172" i="28"/>
  <c r="L166" i="28"/>
  <c r="L140" i="28"/>
  <c r="L139" i="28"/>
  <c r="L138" i="28"/>
  <c r="L28" i="28" l="1"/>
  <c r="L118" i="28"/>
  <c r="L145" i="28"/>
  <c r="L80" i="28"/>
  <c r="L39" i="28" l="1"/>
  <c r="L170" i="28" l="1"/>
  <c r="L152" i="28"/>
  <c r="L205" i="28"/>
  <c r="L204" i="28"/>
  <c r="L129" i="28" l="1"/>
  <c r="L62" i="28" l="1"/>
  <c r="L63" i="28"/>
  <c r="L64" i="28"/>
  <c r="L65" i="28"/>
  <c r="L66" i="28"/>
  <c r="L35" i="28"/>
  <c r="L186" i="28"/>
  <c r="L187" i="28"/>
  <c r="L9" i="28"/>
  <c r="L10" i="28"/>
  <c r="L11" i="28"/>
  <c r="L12" i="28"/>
  <c r="L15" i="28"/>
  <c r="L16" i="28"/>
  <c r="L17" i="28"/>
  <c r="L18" i="28"/>
  <c r="L19" i="28"/>
  <c r="L20" i="28"/>
  <c r="L21" i="28"/>
  <c r="L22" i="28"/>
  <c r="L23" i="28"/>
  <c r="L24" i="28"/>
  <c r="L25" i="28"/>
  <c r="L26" i="28"/>
  <c r="L27" i="28"/>
  <c r="L29" i="28"/>
  <c r="L30" i="28"/>
  <c r="L31" i="28"/>
  <c r="L32" i="28"/>
  <c r="L33" i="28"/>
  <c r="L34" i="28"/>
  <c r="L36" i="28"/>
  <c r="L37" i="28"/>
  <c r="L38" i="28"/>
  <c r="L40" i="28"/>
  <c r="L41" i="28"/>
  <c r="L42" i="28"/>
  <c r="L43" i="28"/>
  <c r="L44" i="28"/>
  <c r="L45" i="28"/>
  <c r="L46" i="28"/>
  <c r="L47" i="28"/>
  <c r="L49" i="28"/>
  <c r="L50" i="28"/>
  <c r="L51" i="28"/>
  <c r="L52" i="28"/>
  <c r="L53" i="28"/>
  <c r="L54" i="28"/>
  <c r="L55" i="28"/>
  <c r="L56" i="28"/>
  <c r="L57" i="28"/>
  <c r="L58" i="28"/>
  <c r="L59" i="28"/>
  <c r="L60" i="28"/>
  <c r="L61" i="28"/>
  <c r="L67" i="28"/>
  <c r="L68" i="28"/>
  <c r="L69" i="28"/>
  <c r="L70" i="28"/>
  <c r="L71" i="28"/>
  <c r="L72" i="28"/>
  <c r="L73" i="28"/>
  <c r="L74" i="28"/>
  <c r="L75" i="28"/>
  <c r="L76" i="28"/>
  <c r="L77" i="28"/>
  <c r="L78" i="28"/>
  <c r="L79" i="28"/>
  <c r="L81" i="28"/>
  <c r="L82" i="28"/>
  <c r="L83" i="28"/>
  <c r="L84" i="28"/>
  <c r="L85" i="28"/>
  <c r="L86" i="28"/>
  <c r="L87" i="28"/>
  <c r="L88" i="28"/>
  <c r="L89" i="28"/>
  <c r="L90" i="28"/>
  <c r="L91" i="28"/>
  <c r="L92" i="28"/>
  <c r="L93" i="28"/>
  <c r="L94" i="28"/>
  <c r="L95" i="28"/>
  <c r="L96" i="28"/>
  <c r="L97" i="28"/>
  <c r="L98" i="28"/>
  <c r="L99" i="28"/>
  <c r="L100" i="28"/>
  <c r="L101" i="28"/>
  <c r="L102" i="28"/>
  <c r="L103" i="28"/>
  <c r="L104" i="28"/>
  <c r="L105" i="28"/>
  <c r="L106" i="28"/>
  <c r="L107" i="28"/>
  <c r="L108" i="28"/>
  <c r="L109" i="28"/>
  <c r="L110" i="28"/>
  <c r="L111" i="28"/>
  <c r="L112" i="28"/>
  <c r="L113" i="28"/>
  <c r="L114" i="28"/>
  <c r="L115" i="28"/>
  <c r="L116" i="28"/>
  <c r="L117" i="28"/>
  <c r="L119" i="28"/>
  <c r="L120" i="28"/>
  <c r="L121" i="28"/>
  <c r="L122" i="28"/>
  <c r="L123" i="28"/>
  <c r="L124" i="28"/>
  <c r="L125" i="28"/>
  <c r="L126" i="28"/>
  <c r="L127" i="28"/>
  <c r="L128" i="28"/>
  <c r="L130" i="28"/>
  <c r="L131" i="28"/>
  <c r="L132" i="28"/>
  <c r="L133" i="28"/>
  <c r="L134" i="28"/>
  <c r="L135" i="28"/>
  <c r="L136" i="28"/>
  <c r="L137" i="28"/>
  <c r="L141" i="28"/>
  <c r="L142" i="28"/>
  <c r="L143" i="28"/>
  <c r="L144" i="28"/>
  <c r="L146" i="28"/>
  <c r="L147" i="28"/>
  <c r="L148" i="28"/>
  <c r="L149" i="28"/>
  <c r="L150" i="28"/>
  <c r="L151" i="28"/>
  <c r="L153" i="28"/>
  <c r="L154" i="28"/>
  <c r="L155" i="28"/>
  <c r="L156" i="28"/>
  <c r="L157" i="28"/>
  <c r="L158" i="28"/>
  <c r="L159" i="28"/>
  <c r="L160" i="28"/>
  <c r="L161" i="28"/>
  <c r="L162" i="28"/>
  <c r="L163" i="28"/>
  <c r="L164" i="28"/>
  <c r="L165" i="28"/>
  <c r="L167" i="28"/>
  <c r="L168" i="28"/>
  <c r="L169" i="28"/>
  <c r="L171" i="28"/>
  <c r="L173" i="28"/>
  <c r="L174" i="28"/>
  <c r="L175" i="28"/>
  <c r="L176" i="28"/>
  <c r="L177" i="28"/>
  <c r="L178" i="28"/>
  <c r="L179" i="28"/>
  <c r="L180" i="28"/>
  <c r="L181" i="28"/>
  <c r="L182" i="28"/>
  <c r="L183" i="28"/>
  <c r="L184" i="28"/>
  <c r="L185" i="28"/>
  <c r="L188" i="28"/>
  <c r="L189" i="28"/>
  <c r="L190" i="28"/>
  <c r="L191" i="28"/>
  <c r="L192" i="28"/>
  <c r="L193" i="28"/>
  <c r="L194" i="28"/>
  <c r="L195" i="28"/>
  <c r="L196" i="28"/>
  <c r="L197" i="28"/>
  <c r="L198" i="28"/>
  <c r="L199" i="28"/>
  <c r="L200" i="28"/>
  <c r="L201" i="28"/>
  <c r="L202" i="28"/>
  <c r="L203" i="28"/>
  <c r="L206" i="28"/>
  <c r="D8" i="3"/>
  <c r="D11" i="3"/>
  <c r="D12" i="3"/>
  <c r="D13" i="3"/>
  <c r="D14" i="3"/>
  <c r="D23" i="3"/>
  <c r="D22" i="3" s="1"/>
  <c r="D25" i="3" l="1"/>
</calcChain>
</file>

<file path=xl/comments1.xml><?xml version="1.0" encoding="utf-8"?>
<comments xmlns="http://schemas.openxmlformats.org/spreadsheetml/2006/main">
  <authors>
    <author>Minor</author>
    <author>Minor Matamoros Sánchez</author>
    <author>Jonathan Barquero Duran</author>
  </authors>
  <commentList>
    <comment ref="H83" authorId="0" shapeId="0">
      <text>
        <r>
          <rPr>
            <b/>
            <sz val="8"/>
            <color indexed="81"/>
            <rFont val="Tahoma"/>
            <family val="2"/>
          </rPr>
          <t>Minor:</t>
        </r>
        <r>
          <rPr>
            <sz val="8"/>
            <color indexed="81"/>
            <rFont val="Tahoma"/>
            <family val="2"/>
          </rPr>
          <t xml:space="preserve">
activa
</t>
        </r>
      </text>
    </comment>
    <comment ref="F86" authorId="0" shapeId="0">
      <text>
        <r>
          <rPr>
            <b/>
            <sz val="8"/>
            <color indexed="81"/>
            <rFont val="Tahoma"/>
            <family val="2"/>
          </rPr>
          <t>Minor:</t>
        </r>
        <r>
          <rPr>
            <sz val="8"/>
            <color indexed="81"/>
            <rFont val="Tahoma"/>
            <family val="2"/>
          </rPr>
          <t xml:space="preserve">
44122011</t>
        </r>
      </text>
    </comment>
    <comment ref="H89" authorId="0" shapeId="0">
      <text>
        <r>
          <rPr>
            <b/>
            <sz val="8"/>
            <color indexed="81"/>
            <rFont val="Tahoma"/>
            <family val="2"/>
          </rPr>
          <t>Minor:</t>
        </r>
        <r>
          <rPr>
            <sz val="8"/>
            <color indexed="81"/>
            <rFont val="Tahoma"/>
            <family val="2"/>
          </rPr>
          <t xml:space="preserve">
92112110 guantes esterilzados solo la C.C.S.S. nosotros no podemos.</t>
        </r>
      </text>
    </comment>
    <comment ref="G99" authorId="1" shapeId="0">
      <text>
        <r>
          <rPr>
            <b/>
            <sz val="9"/>
            <color indexed="81"/>
            <rFont val="Tahoma"/>
            <family val="2"/>
          </rPr>
          <t>Minor Matamoros Sánchez:</t>
        </r>
        <r>
          <rPr>
            <sz val="9"/>
            <color indexed="81"/>
            <rFont val="Tahoma"/>
            <family val="2"/>
          </rPr>
          <t xml:space="preserve">
 al 90</t>
        </r>
      </text>
    </comment>
    <comment ref="H115" authorId="1" shapeId="0">
      <text>
        <r>
          <rPr>
            <b/>
            <sz val="9"/>
            <color indexed="81"/>
            <rFont val="Tahoma"/>
            <family val="2"/>
          </rPr>
          <t>Minor Matamoros Sánchez:</t>
        </r>
        <r>
          <rPr>
            <sz val="9"/>
            <color indexed="81"/>
            <rFont val="Tahoma"/>
            <family val="2"/>
          </rPr>
          <t xml:space="preserve">
CODIGO DE TOALLA MAYORDOMO</t>
        </r>
      </text>
    </comment>
    <comment ref="G124" authorId="0" shapeId="0">
      <text>
        <r>
          <rPr>
            <b/>
            <sz val="8"/>
            <color indexed="81"/>
            <rFont val="Tahoma"/>
            <family val="2"/>
          </rPr>
          <t>Minor:</t>
        </r>
        <r>
          <rPr>
            <sz val="8"/>
            <color indexed="81"/>
            <rFont val="Tahoma"/>
            <family val="2"/>
          </rPr>
          <t xml:space="preserve">
para dispensador
90032316 extender roll</t>
        </r>
      </text>
    </comment>
    <comment ref="G127" authorId="0" shapeId="0">
      <text>
        <r>
          <rPr>
            <b/>
            <sz val="8"/>
            <color indexed="81"/>
            <rFont val="Tahoma"/>
            <family val="2"/>
          </rPr>
          <t>Minor:</t>
        </r>
        <r>
          <rPr>
            <sz val="8"/>
            <color indexed="81"/>
            <rFont val="Tahoma"/>
            <family val="2"/>
          </rPr>
          <t xml:space="preserve">
56101508   92023577 colchon con cobertor</t>
        </r>
      </text>
    </comment>
    <comment ref="F137" authorId="0" shapeId="0">
      <text>
        <r>
          <rPr>
            <b/>
            <sz val="8"/>
            <color indexed="81"/>
            <rFont val="Tahoma"/>
            <family val="2"/>
          </rPr>
          <t>Minor:</t>
        </r>
        <r>
          <rPr>
            <sz val="8"/>
            <color indexed="81"/>
            <rFont val="Tahoma"/>
            <family val="2"/>
          </rPr>
          <t xml:space="preserve">
53102717 uniforme deportivo</t>
        </r>
      </text>
    </comment>
    <comment ref="G141" authorId="0" shapeId="0">
      <text>
        <r>
          <rPr>
            <b/>
            <sz val="8"/>
            <color indexed="81"/>
            <rFont val="Tahoma"/>
            <family val="2"/>
          </rPr>
          <t>Minor:</t>
        </r>
        <r>
          <rPr>
            <sz val="8"/>
            <color indexed="81"/>
            <rFont val="Tahoma"/>
            <family val="2"/>
          </rPr>
          <t xml:space="preserve">
55121715   92033599 bandera exteriores UV 3 x 1,44m</t>
        </r>
      </text>
    </comment>
    <comment ref="F1447" authorId="2" shapeId="0">
      <text>
        <r>
          <rPr>
            <b/>
            <sz val="9"/>
            <color indexed="81"/>
            <rFont val="Tahoma"/>
            <family val="2"/>
          </rPr>
          <t>Jonathan Barquero Duran:</t>
        </r>
        <r>
          <rPr>
            <sz val="9"/>
            <color indexed="81"/>
            <rFont val="Tahoma"/>
            <family val="2"/>
          </rPr>
          <t xml:space="preserve">
Instalación, mantenimiento o reparación de sistemas de control de acceso</t>
        </r>
      </text>
    </comment>
    <comment ref="G1447" authorId="2" shapeId="0">
      <text>
        <r>
          <rPr>
            <b/>
            <sz val="9"/>
            <color indexed="81"/>
            <rFont val="Tahoma"/>
            <family val="2"/>
          </rPr>
          <t>Jonathan Barquero Duran:</t>
        </r>
        <r>
          <rPr>
            <sz val="9"/>
            <color indexed="81"/>
            <rFont val="Tahoma"/>
            <family val="2"/>
          </rPr>
          <t xml:space="preserve">
Se debe crear código de identificación con el siguiente nombre: "Servicios de Alquiler de Plataforma de Control de Acceso Físico y Camaras de Video".</t>
        </r>
      </text>
    </comment>
  </commentList>
</comments>
</file>

<file path=xl/sharedStrings.xml><?xml version="1.0" encoding="utf-8"?>
<sst xmlns="http://schemas.openxmlformats.org/spreadsheetml/2006/main" count="14841" uniqueCount="4195">
  <si>
    <t>EJERCICIO PRESUPUESTARIO 2011</t>
  </si>
  <si>
    <t>Los recursos se requieren para atender el pago de la revisión técnica de las tres unidades móviles asignadas en calidad de préstamo por el Registro Nacional, las cuales no se encuentran cubiertas por la Revisión Técnica Estatal.  Se dará cobertura además al pago de revisión técnica de vehículos cedidos en calidad de préstamo por el ICD, para apoyo de las labores de seguridad en materia de control de drogas; se incorpora la estimación de ¢2 millones para la contratación de servicios veterinarios. requerido por la Unidad Canina.</t>
  </si>
  <si>
    <t>7.01.02</t>
  </si>
  <si>
    <t>Los recursos se requieren para atender el pago de los derechos de circulación de la flotilla vehicular existente y los vehículos en proceso de compra durante el 2010.</t>
  </si>
  <si>
    <t xml:space="preserve">Monto ¢ solicitado </t>
  </si>
  <si>
    <t>La suma de ¢51.217.000 está destinada al pago de los impuestos municipales por recolección de basura, mantenimiento de vías públicas a nivel nacional, la suma de ¢6.000.000 para el financiamiento de un contrato para el tratamiento de los desechos bioinfecciosos producidos en el Sistema Penitenciario Nacional.</t>
  </si>
  <si>
    <t xml:space="preserve">Cancelación de pruebas de laboratorio en muestras de productos entregados por proveedores externos y respecto de los cuales se tienen dudas de su calidad o cumplimiento de condiciones técnicas en particular. </t>
  </si>
  <si>
    <t>Para atender el pago de pruebas de calidad de las aguas producidas por las plantas de tratamiento y pruebas de potabilidad del agua almacenada en pozos y tanques de almacenamiento, ubicados en los distintos centros penales del país.</t>
  </si>
  <si>
    <t>reconocimiento del incentivo económico a la población penal que aporta su trabajo al  interior de los centros penales para atender labores misceláneas.</t>
  </si>
  <si>
    <t>Financiamiento para los siguientes contratos: ¢128 millones para seguridad informática, ¢93 millones para infraestructura llave pública, a los cuales debe procurarse el contenido económico para su sostenimiento futuro; se incorpora además la provisión de ¢216 millones para consultorías según se detalla:   ¢70 millones para una consultoría para la puesta en marcha del SIAP en centros penales del sector occidental, ¢69 millones para la implementación de firma digital, ¢68 millones para infraestructura de red, ¢11 millones para consultoría en virtualización de servidores.</t>
  </si>
  <si>
    <t>6.03.99</t>
  </si>
  <si>
    <t>Otras prestaciones a terceras personas</t>
  </si>
  <si>
    <t>5.02.01</t>
  </si>
  <si>
    <t>Edificios</t>
  </si>
  <si>
    <t>Se incorpora además la suma de ¢800 millones para fortalecer las labores de mejoramiento de la infraestructura penitenciaria propiciando la construción de edificios para la ubicación de población penal, así como de instalaciones para la promoción del trabajo, la recreación y la educación.</t>
  </si>
  <si>
    <t>La suma de ¢523,1 millones comprende las necesidades de capacitación requeridas por el Departamento de Informática, en cumplimiento de las disposiciones de las Normas Técnicas para la Gestión y el Control de las Tecnologías de Información promulgadas por la Contraloría General de la República según oficio No. N-2-2007-CO-DFOE; se considera la previsión de ¢11 millones para capacitación en temas de seguridad penitenciaria y formación especializada al personal técnico-profesional de la institución.</t>
  </si>
  <si>
    <t>JUSTIFICACION COLETILLAS GASTO OPERATIVO PROGRAMA 783 ADMINISTRACION PENITENCIARIA</t>
  </si>
  <si>
    <t>Este monto responde a una estimación para posibles gastos por concepto de devolución de cuotas generadas a favor de funcionarios por renuncia a regímenes de pensiones especiales y pagos a terceros por diversas causas motivadas por la resolución de juicios contra el Estado y que involucran a nuestra institución; existe una obligación legal de presupuestar recursos para eventualidades, monto que bien puede ser o no utilizado, ello depende principalmente de situaciones externas y en consecuencia desconocidas en su dimensión.</t>
  </si>
  <si>
    <t>La estimación tiene el propósito de adquirir 4 cuartos fríos con la siguiente distribución: 2 CAI Reforma para sustituir 2 activos, 1 CAI San José para sustituir activo en mal estado y 1CAI Buen Pastor para sustituir el equipo convencional, dado que el volumen de productos en almacenamiento en el caso de estos centros es muy elevado razón por la cual los equipos convencionales no tienen el rendimiento esperado por su limitada capacidad de almacenamiento.</t>
  </si>
  <si>
    <t>1.04.05</t>
  </si>
  <si>
    <t>Servicios de desarrollo de Sistemas Informáticos</t>
  </si>
  <si>
    <t>Los recursos se requieren para atender compromisos en materia de incapacidades del personal, propios del pago de planillas.</t>
  </si>
  <si>
    <t>1.04.03</t>
  </si>
  <si>
    <t>Servicios de ingenieria</t>
  </si>
  <si>
    <t>Comprende el pago de intereses y multas que la institución debe reconcer por pago tardío de sus compromisos, bien sea por agotarse los recursos disponibles asignados, o bien por razones propias del proceso de ejecución presupuestaria que no posiblita el pago inmediato de las facturas.</t>
  </si>
  <si>
    <t xml:space="preserve">Comprende la cobertura económica para los siguientes contratos:  (22 millones) fumigación de establecimientos penales,  (39 millones )limpieza de tanques sépticos del Sistema Penitenciario Nacional, (2,5 millones) control de plagas de roedores en centros penales y la estimación de ¢10 millones para revisiones de precios en contratos. </t>
  </si>
  <si>
    <t>Los recursos solicitados tienen el propósito de financiar la habilitación de los servicios de salud en el Sistema Penitenciario Nacional, realizar remodelaciones al Ámbito F del CAI Reforma y la compra e instalación de tres plantas de tratamiento de aguas residuales para los centros penales CAI Reforma, Gerardo Rodríguez Echeverría y CAI San Rafael, ello para cumplir con mandatos de la Sala IV Constitucional y propiciar mejoras en las condiciones de vida de la población penal.</t>
  </si>
  <si>
    <t>DIRECCION GENERAL DE ADAPTACION SOCIAL</t>
  </si>
  <si>
    <t>Dirección Administrativa</t>
  </si>
  <si>
    <t>1.02.99</t>
  </si>
  <si>
    <t xml:space="preserve">Otros servicios básicos </t>
  </si>
  <si>
    <t>1.04.06</t>
  </si>
  <si>
    <t xml:space="preserve">Servicios generales </t>
  </si>
  <si>
    <t>1.07.01</t>
  </si>
  <si>
    <t>Actividades de capacitación</t>
  </si>
  <si>
    <t>5.02.99</t>
  </si>
  <si>
    <t>1.04.01</t>
  </si>
  <si>
    <t>Servicios médicos y de laboratorio</t>
  </si>
  <si>
    <t>1.09.99</t>
  </si>
  <si>
    <t>Otros impuestos</t>
  </si>
  <si>
    <t>1.04.99</t>
  </si>
  <si>
    <t>Otros servicios de gestión y apoyo</t>
  </si>
  <si>
    <t>Otras construcciones adiciones y mejoras</t>
  </si>
  <si>
    <t>6.02.99</t>
  </si>
  <si>
    <t>Otras transferencias a personas</t>
  </si>
  <si>
    <t>6.06.01</t>
  </si>
  <si>
    <t>Indemnizaciones</t>
  </si>
  <si>
    <t>TRANSFERENCIAS DE CAPITAL</t>
  </si>
  <si>
    <t>7.01</t>
  </si>
  <si>
    <t>TRANSFERENCIAS DE CAPITAL AL SECTOR PÚBLICO</t>
  </si>
  <si>
    <t>Transferencias de capital a Instituciones Descentralizadas no Empresariales</t>
  </si>
  <si>
    <t xml:space="preserve"> </t>
  </si>
  <si>
    <t xml:space="preserve">Descripción del Objeto de Gasto </t>
  </si>
  <si>
    <t>Código Objeto Gasto</t>
  </si>
  <si>
    <t>Justificación del Gasto</t>
  </si>
  <si>
    <t>1.99.02</t>
  </si>
  <si>
    <t>Intereses moratorios y multas</t>
  </si>
  <si>
    <t xml:space="preserve">SUBPARTIDA </t>
  </si>
  <si>
    <t>SUB-CLASE</t>
  </si>
  <si>
    <t>CONSECUTIVO</t>
  </si>
  <si>
    <t>Medida</t>
  </si>
  <si>
    <t>Cantidad</t>
  </si>
  <si>
    <t>Costo Unitario</t>
  </si>
  <si>
    <t>Total</t>
  </si>
  <si>
    <t>Fuente de Financiamiento</t>
  </si>
  <si>
    <t>Tipo de bien, servicio u obra a contratar</t>
  </si>
  <si>
    <t>001-Ingresos corrientes</t>
  </si>
  <si>
    <t>PROGRAMA 783-PLAN DE COMPRAS AÑO 2011</t>
  </si>
  <si>
    <t>MINISTERIO DE JUSTICIA Y PAZ</t>
  </si>
  <si>
    <t>PROGRAMA 78300 ADMINISTRACIÓN PENITENCIARIA</t>
  </si>
  <si>
    <t>280-Titulo de valores de deuda externa</t>
  </si>
  <si>
    <t>CLASIFICACIÓN</t>
  </si>
  <si>
    <t>IDENTIFICACIÓN</t>
  </si>
  <si>
    <t>PARTIDA PRESUPUESTARIA SICOP</t>
  </si>
  <si>
    <t>PARTIDA PRESUPUESTARIA SIGAF</t>
  </si>
  <si>
    <t>UNIDAD O DEPARTAMENTO</t>
  </si>
  <si>
    <t>PLAN ANUAL DE COMPRAS 2018</t>
  </si>
  <si>
    <t xml:space="preserve">Logística </t>
  </si>
  <si>
    <t>10299</t>
  </si>
  <si>
    <t>000030</t>
  </si>
  <si>
    <t>005</t>
  </si>
  <si>
    <t>SERVICIO DE RECICLAJE</t>
  </si>
  <si>
    <t>10303</t>
  </si>
  <si>
    <t>001</t>
  </si>
  <si>
    <t>000001</t>
  </si>
  <si>
    <t>IMPRESIÓN RESERVA PARA LA IMPRENTA NACIONAL RESERVA</t>
  </si>
  <si>
    <t>BLOCK</t>
  </si>
  <si>
    <t>000100</t>
  </si>
  <si>
    <t xml:space="preserve">EMPASTE  CONTRATO </t>
  </si>
  <si>
    <t>10406</t>
  </si>
  <si>
    <t>125</t>
  </si>
  <si>
    <t>CONFECCIÓN DE ROTULOS</t>
  </si>
  <si>
    <t>20104</t>
  </si>
  <si>
    <t>080</t>
  </si>
  <si>
    <t>000035</t>
  </si>
  <si>
    <t>THINNER</t>
  </si>
  <si>
    <t>085</t>
  </si>
  <si>
    <t>000005</t>
  </si>
  <si>
    <t>TINTA PARA NUMERADOR AUTOMATICO</t>
  </si>
  <si>
    <t>TINTA PARA SELLOS DE HULE</t>
  </si>
  <si>
    <t>190</t>
  </si>
  <si>
    <t>000020</t>
  </si>
  <si>
    <t>SELLADOR DE MADERA</t>
  </si>
  <si>
    <t>GALONES</t>
  </si>
  <si>
    <t>20199</t>
  </si>
  <si>
    <t>045</t>
  </si>
  <si>
    <t>000450</t>
  </si>
  <si>
    <t>HERBICIDA ROUNDUP</t>
  </si>
  <si>
    <t>LITROS</t>
  </si>
  <si>
    <t>050</t>
  </si>
  <si>
    <t>INSECTICIDA  EN AEROSOL</t>
  </si>
  <si>
    <t>20301</t>
  </si>
  <si>
    <t>ALDABA</t>
  </si>
  <si>
    <t>BISAGRA PARA PUERTA HIERRO 3X3 CON TORNILLO</t>
  </si>
  <si>
    <t>PARES</t>
  </si>
  <si>
    <t>000540</t>
  </si>
  <si>
    <t xml:space="preserve">CLAVO DE HIERRO CON CABEZA 3,17 CMS ( 1 1/4) </t>
  </si>
  <si>
    <t>KILOS</t>
  </si>
  <si>
    <t>000640</t>
  </si>
  <si>
    <t>CLAVO DE HIERRO CON CABEZA 2 PULGADAS ( 5,08 CMS )</t>
  </si>
  <si>
    <t>000680</t>
  </si>
  <si>
    <t>CLAVO DE HIERRO CON CABEZA 6,35 CMS 2,5 PULGADAS</t>
  </si>
  <si>
    <t>000720</t>
  </si>
  <si>
    <t>CLAVO DE HIERRO CON CABEZA 7,60CMS ( 3 PULGADAS</t>
  </si>
  <si>
    <t>20304</t>
  </si>
  <si>
    <t>PROTECTOR DE PICOS CON SEIS TOMAS</t>
  </si>
  <si>
    <t>20306</t>
  </si>
  <si>
    <t>175</t>
  </si>
  <si>
    <t>20399</t>
  </si>
  <si>
    <t>000320</t>
  </si>
  <si>
    <t>LIJA N° 80 PARA MADERA</t>
  </si>
  <si>
    <t>METROS</t>
  </si>
  <si>
    <t>310</t>
  </si>
  <si>
    <t>000010</t>
  </si>
  <si>
    <t>20401</t>
  </si>
  <si>
    <t>9000</t>
  </si>
  <si>
    <t>110702</t>
  </si>
  <si>
    <t>CAJA DE METAL PARA GUARDAR DINERO</t>
  </si>
  <si>
    <t>20402</t>
  </si>
  <si>
    <t>115</t>
  </si>
  <si>
    <t>001500</t>
  </si>
  <si>
    <t xml:space="preserve">BATERIA  HHR-55TRIPLE A BUI.2 V, PARA TELEFONO INALAMBRICO </t>
  </si>
  <si>
    <t>29901</t>
  </si>
  <si>
    <t>025005</t>
  </si>
  <si>
    <t>ALMOHADILLA PARA SELLOS DE HULE</t>
  </si>
  <si>
    <t>BANDAS DE HULE Nª 32</t>
  </si>
  <si>
    <t>PAQUETES</t>
  </si>
  <si>
    <t>015</t>
  </si>
  <si>
    <t>100011</t>
  </si>
  <si>
    <t>BOLIGRAFO AZUL</t>
  </si>
  <si>
    <t>CAJAS</t>
  </si>
  <si>
    <t>100012</t>
  </si>
  <si>
    <t>BOLIGRAFOS NEGROS</t>
  </si>
  <si>
    <t>100015</t>
  </si>
  <si>
    <t>BOLIGRAFO ROJO</t>
  </si>
  <si>
    <t>025</t>
  </si>
  <si>
    <t>150010</t>
  </si>
  <si>
    <t>PRENSA PARA FOLDER</t>
  </si>
  <si>
    <t>030</t>
  </si>
  <si>
    <t>000002</t>
  </si>
  <si>
    <t>CINTA ADHESIVA. 18X33</t>
  </si>
  <si>
    <t>000200</t>
  </si>
  <si>
    <t>CINTA ADHESIVA PARA ENMASCARAR (MASKING TAPE), DE 3.81 CMS ( 1 1/2 PULGADAS )</t>
  </si>
  <si>
    <t>000220</t>
  </si>
  <si>
    <t>CINTA ADHESIVA PARA ENMASCARAR (MASKING TAPE), DE 5.08 CMS ( 2 PULGADAS )</t>
  </si>
  <si>
    <t>CINTA ADHESIVA PVC PARA EMPAQUE 5,08 CMS ( 2 PULGADAS POR 100 M DE LARGO</t>
  </si>
  <si>
    <t>000800</t>
  </si>
  <si>
    <t>175010</t>
  </si>
  <si>
    <t>CINTA ADHESIVA PLASTICA TRANSPARENTE DE 18 MM</t>
  </si>
  <si>
    <t>040</t>
  </si>
  <si>
    <t>250005</t>
  </si>
  <si>
    <t>350020</t>
  </si>
  <si>
    <t>055</t>
  </si>
  <si>
    <t>000140</t>
  </si>
  <si>
    <t>ENGRAPADORA METALICA, TIPO COMERCIAL</t>
  </si>
  <si>
    <t>450010</t>
  </si>
  <si>
    <t>060</t>
  </si>
  <si>
    <t>FECHADORES AUTOMATICOS</t>
  </si>
  <si>
    <t>065</t>
  </si>
  <si>
    <t>GOMA</t>
  </si>
  <si>
    <t>070</t>
  </si>
  <si>
    <t>000240</t>
  </si>
  <si>
    <t>GRAPAS INDUSTRIALES</t>
  </si>
  <si>
    <t>575020</t>
  </si>
  <si>
    <t>GRAPAS PARA ENGRAPADORA ESTANDAR</t>
  </si>
  <si>
    <t>075</t>
  </si>
  <si>
    <t>000040</t>
  </si>
  <si>
    <t>PORTAMINAS DE 0.7 MM</t>
  </si>
  <si>
    <t>600005</t>
  </si>
  <si>
    <t>PORTAMINAS DE 0.5 MM</t>
  </si>
  <si>
    <t>000006</t>
  </si>
  <si>
    <t>600025</t>
  </si>
  <si>
    <t>MINAS DE 0.5 MM, DUREZA HB.</t>
  </si>
  <si>
    <t>LAPIZ MINA NEGRA</t>
  </si>
  <si>
    <t>095</t>
  </si>
  <si>
    <t>000120</t>
  </si>
  <si>
    <t>700040</t>
  </si>
  <si>
    <t>MARCADOR AZUL, PUNTA GRUESA BISELADA</t>
  </si>
  <si>
    <t>700045</t>
  </si>
  <si>
    <t>MARCADOR NEGRO, PUNTA GRUESA BISELADA</t>
  </si>
  <si>
    <t>715010</t>
  </si>
  <si>
    <t>MARCADOR AZUL PARA PIZARRA ACRILICA</t>
  </si>
  <si>
    <t>715015</t>
  </si>
  <si>
    <t>MARCADOR NEGRO PARA PIZARRA ACRILICA.</t>
  </si>
  <si>
    <t>715020</t>
  </si>
  <si>
    <t>MARCADOR ROJO PARA PIZARRA ACRILICA</t>
  </si>
  <si>
    <t>100</t>
  </si>
  <si>
    <t>NUMERADOR AUTOMATICO DE METAL</t>
  </si>
  <si>
    <t>105</t>
  </si>
  <si>
    <t>PAPELERA PLASTICA</t>
  </si>
  <si>
    <t>110</t>
  </si>
  <si>
    <t>PERFORADORA METALICA</t>
  </si>
  <si>
    <t>29902</t>
  </si>
  <si>
    <t>29903</t>
  </si>
  <si>
    <t>117</t>
  </si>
  <si>
    <t>000600</t>
  </si>
  <si>
    <t>DISPENSADOR DE TOALLAS</t>
  </si>
  <si>
    <t>120</t>
  </si>
  <si>
    <t>850025</t>
  </si>
  <si>
    <t>REGLA PLASTICA DE 30 CMS</t>
  </si>
  <si>
    <t>875010</t>
  </si>
  <si>
    <t>SACAGRAPA DE METAL Y POLIETILENO</t>
  </si>
  <si>
    <t>130</t>
  </si>
  <si>
    <t>000300</t>
  </si>
  <si>
    <t>TIJERA GRANDE</t>
  </si>
  <si>
    <t>020</t>
  </si>
  <si>
    <t>000280</t>
  </si>
  <si>
    <t>BORRADOR PARA PIZARRA ACRILICA</t>
  </si>
  <si>
    <t>160</t>
  </si>
  <si>
    <t>305</t>
  </si>
  <si>
    <t>CINTA PARA RELOJ MARCADOR</t>
  </si>
  <si>
    <t>000060</t>
  </si>
  <si>
    <t>CINTA PARA RELOJ MARCADOR MECANICO AMANO</t>
  </si>
  <si>
    <t>000500</t>
  </si>
  <si>
    <t>CINTA PARA MAQUINA DE SUMAR</t>
  </si>
  <si>
    <t>PORTACLIP MAGNETICO</t>
  </si>
  <si>
    <t>315</t>
  </si>
  <si>
    <t>GOMA BLANCA DE 240 ML</t>
  </si>
  <si>
    <t>900</t>
  </si>
  <si>
    <t>000301</t>
  </si>
  <si>
    <t>FOLDER PLASTICO</t>
  </si>
  <si>
    <t>000325</t>
  </si>
  <si>
    <t>BANDERITAS ( TAPE-FLAG)</t>
  </si>
  <si>
    <t>081005</t>
  </si>
  <si>
    <t>ALMOHADILLA PARA MOUSE CON DESCANSA MUÑECA</t>
  </si>
  <si>
    <t>CAJAS de 100 unidades C/U</t>
  </si>
  <si>
    <t>001200</t>
  </si>
  <si>
    <t>025010</t>
  </si>
  <si>
    <t>ARCHIVADORES DE CARTON TAMAÑO CARTA CON SEPARADOR ALFABÉTICO Y PRENSA PLÁSTICA</t>
  </si>
  <si>
    <t>025015</t>
  </si>
  <si>
    <t>ARCHIVADORES DE CARTON TAMAÑO OFICIO CON SEPARADOR ALFABÉTICO CON PRESENSA PLÁSTICA</t>
  </si>
  <si>
    <t>030015</t>
  </si>
  <si>
    <t>125030</t>
  </si>
  <si>
    <t>CARPETAS DE MANILA TAMAÑO CARTA</t>
  </si>
  <si>
    <t>125040</t>
  </si>
  <si>
    <t>CARPETAS MANILA TAMAÑO OFICIO</t>
  </si>
  <si>
    <t>LIBROS AREA EDUACATIVA</t>
  </si>
  <si>
    <t>LIBROS DE ACTAS, DE 100 FOLIOS</t>
  </si>
  <si>
    <t>LIBROS DE ACTAS, DE 200 FOLIOS</t>
  </si>
  <si>
    <t>000004</t>
  </si>
  <si>
    <t>PAPEL BOND MEDIDAS Y COLOR A ESCOGER N° 20 TAMAÑO CARTA EN PAQUETES DE 100 UNDS</t>
  </si>
  <si>
    <t>007000</t>
  </si>
  <si>
    <t>BLOCK PAPEL BOND TAMAÑO CARTA RAYADO COMUN</t>
  </si>
  <si>
    <t>000080</t>
  </si>
  <si>
    <t>CARTULINA COLOR Y MEDIDAS A ESCOGER</t>
  </si>
  <si>
    <t>000340</t>
  </si>
  <si>
    <t>CARTULINA BRISTOL, COLOR Y MEDIDAS A ESCOGER</t>
  </si>
  <si>
    <t>000535</t>
  </si>
  <si>
    <t>000660</t>
  </si>
  <si>
    <t>RESMAS</t>
  </si>
  <si>
    <t>000830</t>
  </si>
  <si>
    <t>CARTULINA LINO DE 200 GRS COLOR BLANCO TAMAÑO CARTA 220G/M2 PAQUETES DE 100 UNDS</t>
  </si>
  <si>
    <t>001205</t>
  </si>
  <si>
    <t>CARTULINA KIMBERLY TAMA¤O CARTA, DE 220 GRS</t>
  </si>
  <si>
    <t>SOBRE DE MANILA NO. 10, DE 22.8 X 30. 5 CMS</t>
  </si>
  <si>
    <t>000590</t>
  </si>
  <si>
    <t>SERVILLETAS DESECHABLES</t>
  </si>
  <si>
    <t>140</t>
  </si>
  <si>
    <t>PAPEL HIGIÉNICO (JUMBO HOJA DOBLE,  PARA USO EN DISPENSADOR)</t>
  </si>
  <si>
    <t>145</t>
  </si>
  <si>
    <t>TARJETAS DE INVENTARIO</t>
  </si>
  <si>
    <t>006800</t>
  </si>
  <si>
    <t>004920</t>
  </si>
  <si>
    <t xml:space="preserve">CAJAS DE CARTON con unas medidas de 50cm. X 31 cm. X 25 cm. </t>
  </si>
  <si>
    <t xml:space="preserve">CAJAS DE CARTON Medidas 25 cm x 38 cm x 31 cm , para archivar expedientes. 693053- </t>
  </si>
  <si>
    <t>100401</t>
  </si>
  <si>
    <t>PRUEBAS PSICOLOGICAS RECURSOS HUMANOS</t>
  </si>
  <si>
    <t xml:space="preserve">PRUEBAS PSICOLOGICAS AREA PSICOLOGIA </t>
  </si>
  <si>
    <t>300015</t>
  </si>
  <si>
    <t>TOALLAS PARA MANOS COLOR A ESCOGER</t>
  </si>
  <si>
    <t>29904</t>
  </si>
  <si>
    <t>010</t>
  </si>
  <si>
    <t xml:space="preserve">COBIJA INDIVIDUAL </t>
  </si>
  <si>
    <t>ALMOHADA</t>
  </si>
  <si>
    <t>COLCHON INDIVIDUAL ( CONTRATO) Ortopedico</t>
  </si>
  <si>
    <t>035</t>
  </si>
  <si>
    <t>CAMISETAS</t>
  </si>
  <si>
    <t>CAMISETAS POLO</t>
  </si>
  <si>
    <t>75001060</t>
  </si>
  <si>
    <t>SANDALIAS</t>
  </si>
  <si>
    <t>PAÑO</t>
  </si>
  <si>
    <t>CORTINA P/BAÑO</t>
  </si>
  <si>
    <t>170</t>
  </si>
  <si>
    <t>SABANA</t>
  </si>
  <si>
    <t>0002000</t>
  </si>
  <si>
    <t>CUERDA DE NAYLON</t>
  </si>
  <si>
    <t>000</t>
  </si>
  <si>
    <t>0000000</t>
  </si>
  <si>
    <t>SACOS DDE LAVADO DE ROPA</t>
  </si>
  <si>
    <t>003750</t>
  </si>
  <si>
    <t>PANTALONETA DE PORTIVA</t>
  </si>
  <si>
    <t>BANDERA DE TELA, TIPO OFICIAL</t>
  </si>
  <si>
    <t>004800</t>
  </si>
  <si>
    <t>TOLDO</t>
  </si>
  <si>
    <t>29905</t>
  </si>
  <si>
    <t>CEPILLO DE RAIZ</t>
  </si>
  <si>
    <t>ESCOBAS PLASTICAS</t>
  </si>
  <si>
    <t>050060</t>
  </si>
  <si>
    <t>CERA LIQUIDA</t>
  </si>
  <si>
    <t>125010</t>
  </si>
  <si>
    <t>HISOPO PARA INODORO</t>
  </si>
  <si>
    <t>ESPONJA DE FIBRA SINTETICA  LAVA PLATOS</t>
  </si>
  <si>
    <t>000380</t>
  </si>
  <si>
    <t>000210</t>
  </si>
  <si>
    <t>000275</t>
  </si>
  <si>
    <t>JABÓN LAVAPLATOS EN CREMA</t>
  </si>
  <si>
    <t>050010</t>
  </si>
  <si>
    <t>DESODORANTE AMBIENTAL EN AEROSOL</t>
  </si>
  <si>
    <t>PASTILLAS DESODORANTES PARA INODORO</t>
  </si>
  <si>
    <t>000079</t>
  </si>
  <si>
    <t>BASURERO PLASTICO</t>
  </si>
  <si>
    <t>MECHAS N 24 O  ESTROPAJO PARA PISOS</t>
  </si>
  <si>
    <t>POTASA</t>
  </si>
  <si>
    <t>000225</t>
  </si>
  <si>
    <t>GUANTES DE HULE PARA ASEO</t>
  </si>
  <si>
    <t>012700</t>
  </si>
  <si>
    <t>DESATORADOR DE CAÑERIA</t>
  </si>
  <si>
    <t>29906</t>
  </si>
  <si>
    <t>000160</t>
  </si>
  <si>
    <t>GUANTES DE CUERO PARA SOLDAR</t>
  </si>
  <si>
    <t>GUANTES PARA QUIMNICO PVC</t>
  </si>
  <si>
    <t>000215</t>
  </si>
  <si>
    <t>GUANTES DE CUERO Y LONA</t>
  </si>
  <si>
    <t>29999</t>
  </si>
  <si>
    <t>COLCHON DE ESPUMA</t>
  </si>
  <si>
    <t>COLCHON DE  ESPUMA CONYUGAL</t>
  </si>
  <si>
    <t>PEGAMENTO COLA BLANCA 850. ( CUBETA )</t>
  </si>
  <si>
    <t>090302</t>
  </si>
  <si>
    <t>RASURADORA MAQUINILLA DESECHABLE</t>
  </si>
  <si>
    <t>50101</t>
  </si>
  <si>
    <t>225</t>
  </si>
  <si>
    <t>MAQUINA DESTRUCTORA DE DOCUMENTOS</t>
  </si>
  <si>
    <t>50103</t>
  </si>
  <si>
    <t>PROYECTOR DE IMAGENES MULTIMEDIA</t>
  </si>
  <si>
    <t>50104</t>
  </si>
  <si>
    <t>ARCHIVADOR METALICO</t>
  </si>
  <si>
    <t>ARCHIVADOR METALICO, CON CAJA DE SEGURIDAD</t>
  </si>
  <si>
    <t>000251</t>
  </si>
  <si>
    <t>ESCRITORIO TIPO SECRETARIA</t>
  </si>
  <si>
    <t>MESA PARA COMPUTADORA E IMPRESORA</t>
  </si>
  <si>
    <t>SILLA DE ESPERA</t>
  </si>
  <si>
    <t>SILLA SECRETARIAL CON REPOSA BRASOS</t>
  </si>
  <si>
    <t>000260</t>
  </si>
  <si>
    <t>MESA PLEGABLE</t>
  </si>
  <si>
    <t>000420</t>
  </si>
  <si>
    <t>SILLA PLEGABLE MATERIAL DE RESINA</t>
  </si>
  <si>
    <t>000700</t>
  </si>
  <si>
    <t>SILLA ERGONOMICA</t>
  </si>
  <si>
    <t>CALCULADORA ELECTRICA  PARA ESCRITORIO</t>
  </si>
  <si>
    <t>RELOJ FECHADOR Y MARCADOR - DE CONTROL</t>
  </si>
  <si>
    <t>RELOJ MARCADOR DE CORRESPONDENCIA</t>
  </si>
  <si>
    <t>005200</t>
  </si>
  <si>
    <t>MAQUINA SACAPUNTAS ELECTRICA</t>
  </si>
  <si>
    <t>50106</t>
  </si>
  <si>
    <t xml:space="preserve">REFRIGERADORA PARA LABORATORIO </t>
  </si>
  <si>
    <t>50107</t>
  </si>
  <si>
    <t>PIZARRA ACRILICA DE 120X160</t>
  </si>
  <si>
    <t>PUPITRE UNIPERSONAL</t>
  </si>
  <si>
    <t>BUTACA</t>
  </si>
  <si>
    <t>50199</t>
  </si>
  <si>
    <t>000159</t>
  </si>
  <si>
    <t>EXTINTOR POLVO QUIMICO</t>
  </si>
  <si>
    <t>000015</t>
  </si>
  <si>
    <t>CAMAROTE DE METAL</t>
  </si>
  <si>
    <t>HORNO DE MICROONDAS TIPO INDUSTRIAL</t>
  </si>
  <si>
    <t>PERCOLADOR INDUSTRIAL</t>
  </si>
  <si>
    <t>000003</t>
  </si>
  <si>
    <t>REFRIGERADORA DE 4 PIES</t>
  </si>
  <si>
    <t>745</t>
  </si>
  <si>
    <t>011560</t>
  </si>
  <si>
    <t>SECADOR DE MANOS ELECTRICO</t>
  </si>
  <si>
    <t>004010</t>
  </si>
  <si>
    <t>MOTOGUADAÑA</t>
  </si>
  <si>
    <t>004020</t>
  </si>
  <si>
    <t>CORTADORA DE ZACATE CON MOTOR DE GASOLINA</t>
  </si>
  <si>
    <t>CAJA DE SEGURIDAD CONTRA FUEGO E IMPACTO</t>
  </si>
  <si>
    <t>76121501</t>
  </si>
  <si>
    <t>92040608</t>
  </si>
  <si>
    <t>44103202</t>
  </si>
  <si>
    <t>92002540</t>
  </si>
  <si>
    <t>82121507</t>
  </si>
  <si>
    <t>92005862</t>
  </si>
  <si>
    <t>82121902</t>
  </si>
  <si>
    <t>92002501</t>
  </si>
  <si>
    <t>55121702</t>
  </si>
  <si>
    <t>92071853</t>
  </si>
  <si>
    <t>31211604</t>
  </si>
  <si>
    <t>90015195</t>
  </si>
  <si>
    <t>12171703</t>
  </si>
  <si>
    <t>90007662</t>
  </si>
  <si>
    <t>31211704</t>
  </si>
  <si>
    <t>90017070</t>
  </si>
  <si>
    <t>10171701</t>
  </si>
  <si>
    <t>10191509</t>
  </si>
  <si>
    <t>46171511</t>
  </si>
  <si>
    <t>92103577</t>
  </si>
  <si>
    <t>31162403</t>
  </si>
  <si>
    <t>92009256</t>
  </si>
  <si>
    <t>31162002</t>
  </si>
  <si>
    <t>92046981</t>
  </si>
  <si>
    <t>92007703</t>
  </si>
  <si>
    <t>92007696</t>
  </si>
  <si>
    <t>92045801</t>
  </si>
  <si>
    <t>39121031</t>
  </si>
  <si>
    <t>92072911</t>
  </si>
  <si>
    <t>39131698</t>
  </si>
  <si>
    <t>92062880</t>
  </si>
  <si>
    <t>23131507</t>
  </si>
  <si>
    <t>90029823</t>
  </si>
  <si>
    <t>24112401</t>
  </si>
  <si>
    <t>92007937</t>
  </si>
  <si>
    <t>26111711</t>
  </si>
  <si>
    <t>92078764</t>
  </si>
  <si>
    <t>43211802</t>
  </si>
  <si>
    <t>92003841</t>
  </si>
  <si>
    <t>44102402</t>
  </si>
  <si>
    <t>92039614</t>
  </si>
  <si>
    <t>44121905</t>
  </si>
  <si>
    <t>90028955</t>
  </si>
  <si>
    <t>44122101</t>
  </si>
  <si>
    <t>92068927</t>
  </si>
  <si>
    <t>44121701</t>
  </si>
  <si>
    <t>92030110</t>
  </si>
  <si>
    <t>92030112</t>
  </si>
  <si>
    <t>92030113</t>
  </si>
  <si>
    <t>44122118</t>
  </si>
  <si>
    <t>90002585</t>
  </si>
  <si>
    <t>31201512</t>
  </si>
  <si>
    <t>92046198</t>
  </si>
  <si>
    <t>31201517</t>
  </si>
  <si>
    <t>92019701</t>
  </si>
  <si>
    <t>31201503</t>
  </si>
  <si>
    <t>92018002</t>
  </si>
  <si>
    <t>92050511</t>
  </si>
  <si>
    <t>44122104</t>
  </si>
  <si>
    <t>90027024</t>
  </si>
  <si>
    <t>CORRECTOR LIQUIDO BLANCO ( DILUIBLE EN AGUA DE 20 ML )</t>
  </si>
  <si>
    <t>44121802</t>
  </si>
  <si>
    <t>92030148</t>
  </si>
  <si>
    <t>31201610</t>
  </si>
  <si>
    <t>92030333</t>
  </si>
  <si>
    <t>92023794</t>
  </si>
  <si>
    <t>Aire acondicionado Piso cielo 60,000 BTU</t>
  </si>
  <si>
    <t>Aire acondicionado de 24,000 BTU</t>
  </si>
  <si>
    <t>AIRE ACONDICIONADO Portatil de 12,000 BTU</t>
  </si>
  <si>
    <t>40101701</t>
  </si>
  <si>
    <t>92109377</t>
  </si>
  <si>
    <t>92105696</t>
  </si>
  <si>
    <t>52141510</t>
  </si>
  <si>
    <t>92072260</t>
  </si>
  <si>
    <t>PARES- BLIETER</t>
  </si>
  <si>
    <t>PAQUETES DE 113 GRAMOS</t>
  </si>
  <si>
    <t>BANDAS DE HULE Nª 18</t>
  </si>
  <si>
    <t>PAQUETES DE 4 UNIDADES</t>
  </si>
  <si>
    <t>CLIP NO. 1 PLÁSTICO</t>
  </si>
  <si>
    <t>44121615</t>
  </si>
  <si>
    <t>90028198</t>
  </si>
  <si>
    <t>ENGRAPADORA DE METAL TIPO Industrial</t>
  </si>
  <si>
    <t>44122107</t>
  </si>
  <si>
    <t>92002390</t>
  </si>
  <si>
    <t>92070228</t>
  </si>
  <si>
    <t>LINEA 1  MASCRILLA PARA POLVO</t>
  </si>
  <si>
    <t>44121705</t>
  </si>
  <si>
    <t>92115725</t>
  </si>
  <si>
    <t>92053801</t>
  </si>
  <si>
    <t>60121518</t>
  </si>
  <si>
    <t>90017957</t>
  </si>
  <si>
    <t>60121519</t>
  </si>
  <si>
    <t xml:space="preserve">MINAS 0.7 MM blísters </t>
  </si>
  <si>
    <t>44121708</t>
  </si>
  <si>
    <t>44121716</t>
  </si>
  <si>
    <t>MARCADOR FOSFORESCENTE ANARANJADO, PUNTA BISELADA</t>
  </si>
  <si>
    <t>700060</t>
  </si>
  <si>
    <t>MARCADOR ROJO PUNTA  GRUESA BISELADA</t>
  </si>
  <si>
    <t>000710</t>
  </si>
  <si>
    <t>MARCADOR FOSFORESCENTE ROSADO, PUNTA BISELADA</t>
  </si>
  <si>
    <t>MARCADOR FOSFORESCENTE AMARILLO PUNTA BISELADA</t>
  </si>
  <si>
    <t>92124983</t>
  </si>
  <si>
    <t>90009707</t>
  </si>
  <si>
    <t>90009704</t>
  </si>
  <si>
    <t>90009701</t>
  </si>
  <si>
    <t>90002555</t>
  </si>
  <si>
    <t>90002557</t>
  </si>
  <si>
    <t>90002558</t>
  </si>
  <si>
    <t>92138641</t>
  </si>
  <si>
    <t>44111503</t>
  </si>
  <si>
    <t>92032365</t>
  </si>
  <si>
    <t>44121611</t>
  </si>
  <si>
    <t>92131793</t>
  </si>
  <si>
    <t>000505</t>
  </si>
  <si>
    <t>PERFORADORA INDUSTRIAL</t>
  </si>
  <si>
    <t>44101716</t>
  </si>
  <si>
    <t>90034084</t>
  </si>
  <si>
    <t>47131701</t>
  </si>
  <si>
    <t>92132969</t>
  </si>
  <si>
    <t>DISPENSADOR plástico Jabón Liquido</t>
  </si>
  <si>
    <t>30181614</t>
  </si>
  <si>
    <t>92132975</t>
  </si>
  <si>
    <t>41111604</t>
  </si>
  <si>
    <t>92030301</t>
  </si>
  <si>
    <t>44121613</t>
  </si>
  <si>
    <t>92030308</t>
  </si>
  <si>
    <t>44121618</t>
  </si>
  <si>
    <t>92131659</t>
  </si>
  <si>
    <t>botiquines de primeros auxilios</t>
  </si>
  <si>
    <t>Paraguas con logotipo</t>
  </si>
  <si>
    <t>capas con logo</t>
  </si>
  <si>
    <t>44111912</t>
  </si>
  <si>
    <t>90000980</t>
  </si>
  <si>
    <t>44103203</t>
  </si>
  <si>
    <t>44101805</t>
  </si>
  <si>
    <t>44121628</t>
  </si>
  <si>
    <t>92087352</t>
  </si>
  <si>
    <t>44122032</t>
  </si>
  <si>
    <t>92072825</t>
  </si>
  <si>
    <t>14111530</t>
  </si>
  <si>
    <t>92039241</t>
  </si>
  <si>
    <t>42132203</t>
  </si>
  <si>
    <t>92053775</t>
  </si>
  <si>
    <t>44122017</t>
  </si>
  <si>
    <t>44122011</t>
  </si>
  <si>
    <t>92134943</t>
  </si>
  <si>
    <t>92134952</t>
  </si>
  <si>
    <t>ARCHIVADOR ACORDEÓN TAMAÑO OFICIO</t>
  </si>
  <si>
    <t>44122033</t>
  </si>
  <si>
    <t>92121384</t>
  </si>
  <si>
    <t>92030121</t>
  </si>
  <si>
    <t>92030122</t>
  </si>
  <si>
    <t>92035562</t>
  </si>
  <si>
    <t>92035560</t>
  </si>
  <si>
    <t>92035561</t>
  </si>
  <si>
    <t>14111531</t>
  </si>
  <si>
    <t>92018049</t>
  </si>
  <si>
    <t>92022808</t>
  </si>
  <si>
    <t>14111507</t>
  </si>
  <si>
    <t>92039703</t>
  </si>
  <si>
    <t>90003158</t>
  </si>
  <si>
    <r>
      <t xml:space="preserve">CUADERNO RAYADO COMUN, DE </t>
    </r>
    <r>
      <rPr>
        <sz val="10"/>
        <color indexed="10"/>
        <rFont val="Calibri"/>
        <family val="2"/>
      </rPr>
      <t xml:space="preserve">102 </t>
    </r>
    <r>
      <rPr>
        <sz val="10"/>
        <color indexed="8"/>
        <rFont val="Calibri"/>
        <family val="2"/>
      </rPr>
      <t>HOJAS</t>
    </r>
  </si>
  <si>
    <t>14111514</t>
  </si>
  <si>
    <t>92041663</t>
  </si>
  <si>
    <t>14111519</t>
  </si>
  <si>
    <t>92035693</t>
  </si>
  <si>
    <t>92040586</t>
  </si>
  <si>
    <r>
      <t xml:space="preserve">CARTULINA SATINADA COLOR Y </t>
    </r>
    <r>
      <rPr>
        <sz val="10"/>
        <color indexed="10"/>
        <rFont val="Calibri"/>
        <family val="2"/>
      </rPr>
      <t>MEDIDAS</t>
    </r>
    <r>
      <rPr>
        <sz val="10"/>
        <color indexed="8"/>
        <rFont val="Calibri"/>
        <family val="2"/>
      </rPr>
      <t xml:space="preserve"> A ESCOGER</t>
    </r>
  </si>
  <si>
    <r>
      <t xml:space="preserve">CARTULINA MANILA COLOR </t>
    </r>
    <r>
      <rPr>
        <sz val="10"/>
        <color indexed="10"/>
        <rFont val="Calibri"/>
        <family val="2"/>
      </rPr>
      <t>Y MEDIDAS A ESCOGER</t>
    </r>
  </si>
  <si>
    <t>92051298</t>
  </si>
  <si>
    <t>92068430</t>
  </si>
  <si>
    <t>92146091</t>
  </si>
  <si>
    <t>44121506</t>
  </si>
  <si>
    <t>92041064</t>
  </si>
  <si>
    <t>SOBRE DE MANILA NO. 14 DE 25.4 X 38.1 CMS</t>
  </si>
  <si>
    <t>92068526</t>
  </si>
  <si>
    <t>14111705</t>
  </si>
  <si>
    <t>92018554</t>
  </si>
  <si>
    <t>14111704</t>
  </si>
  <si>
    <t>90003544</t>
  </si>
  <si>
    <t>24111502</t>
  </si>
  <si>
    <t>44111515</t>
  </si>
  <si>
    <t>92118755</t>
  </si>
  <si>
    <t>55101509</t>
  </si>
  <si>
    <t>92042990</t>
  </si>
  <si>
    <t>14111533</t>
  </si>
  <si>
    <t xml:space="preserve">  14111703</t>
  </si>
  <si>
    <t>52121513</t>
  </si>
  <si>
    <t>92006504</t>
  </si>
  <si>
    <t>52121505</t>
  </si>
  <si>
    <t>42191810</t>
  </si>
  <si>
    <t>92024146</t>
  </si>
  <si>
    <t>53103001</t>
  </si>
  <si>
    <t>53111801</t>
  </si>
  <si>
    <t>92084289</t>
  </si>
  <si>
    <t>52121509</t>
  </si>
  <si>
    <t>92006500</t>
  </si>
  <si>
    <t>31152102</t>
  </si>
  <si>
    <t>53102902</t>
  </si>
  <si>
    <t>55121715</t>
  </si>
  <si>
    <t>47131605</t>
  </si>
  <si>
    <t>92116012</t>
  </si>
  <si>
    <t>47131604</t>
  </si>
  <si>
    <t>47131802</t>
  </si>
  <si>
    <t>47131608</t>
  </si>
  <si>
    <t>92121715</t>
  </si>
  <si>
    <t>47131602</t>
  </si>
  <si>
    <t>92121689</t>
  </si>
  <si>
    <t>47131810</t>
  </si>
  <si>
    <t>92151054</t>
  </si>
  <si>
    <t>44103206</t>
  </si>
  <si>
    <t>44121636</t>
  </si>
  <si>
    <t>44111905</t>
  </si>
  <si>
    <t>92064410</t>
  </si>
  <si>
    <t>24102004</t>
  </si>
  <si>
    <t>53102505</t>
  </si>
  <si>
    <t>92101331</t>
  </si>
  <si>
    <t>53101806</t>
  </si>
  <si>
    <t>92102179</t>
  </si>
  <si>
    <t>42172001</t>
  </si>
  <si>
    <t>44101603</t>
  </si>
  <si>
    <t>45111609</t>
  </si>
  <si>
    <t>56101702</t>
  </si>
  <si>
    <t>47131501</t>
  </si>
  <si>
    <t>26111701</t>
  </si>
  <si>
    <t>92014484</t>
  </si>
  <si>
    <t>130601</t>
  </si>
  <si>
    <t>26111702</t>
  </si>
  <si>
    <t>90031811</t>
  </si>
  <si>
    <t>92145974</t>
  </si>
  <si>
    <t>130901</t>
  </si>
  <si>
    <t>24101905</t>
  </si>
  <si>
    <t>92022303</t>
  </si>
  <si>
    <t>TARIMA DE PROPILENO 1270X1270X250MM</t>
  </si>
  <si>
    <t>270</t>
  </si>
  <si>
    <t>47131815</t>
  </si>
  <si>
    <t>92148940</t>
  </si>
  <si>
    <t>DESATORADOR LIQUIDO DE CAÑERIAS</t>
  </si>
  <si>
    <t>47131816</t>
  </si>
  <si>
    <t>90030177</t>
  </si>
  <si>
    <t>100040</t>
  </si>
  <si>
    <t>300010</t>
  </si>
  <si>
    <t>52121704</t>
  </si>
  <si>
    <t>92129436</t>
  </si>
  <si>
    <t>52121701</t>
  </si>
  <si>
    <t>90032317</t>
  </si>
  <si>
    <t>30181607</t>
  </si>
  <si>
    <t>92083913</t>
  </si>
  <si>
    <t>30151901</t>
  </si>
  <si>
    <t>92097504</t>
  </si>
  <si>
    <t>92033599</t>
  </si>
  <si>
    <t>44101802</t>
  </si>
  <si>
    <t>92079153</t>
  </si>
  <si>
    <t>47131812</t>
  </si>
  <si>
    <t>92004563</t>
  </si>
  <si>
    <t>48101516</t>
  </si>
  <si>
    <t>92023511</t>
  </si>
  <si>
    <t>27112037</t>
  </si>
  <si>
    <t>92044242</t>
  </si>
  <si>
    <t>44111605</t>
  </si>
  <si>
    <t>92135337</t>
  </si>
  <si>
    <t>48101505</t>
  </si>
  <si>
    <t>92047363</t>
  </si>
  <si>
    <t>81101706</t>
  </si>
  <si>
    <t>mant correctivo refrig para laboratorio</t>
  </si>
  <si>
    <t>mant preventivo refrig para laboratorio</t>
  </si>
  <si>
    <t>92143485</t>
  </si>
  <si>
    <t>24131501</t>
  </si>
  <si>
    <t>92139117</t>
  </si>
  <si>
    <t>56121506</t>
  </si>
  <si>
    <t>56112101</t>
  </si>
  <si>
    <t>56101515</t>
  </si>
  <si>
    <t>46191601</t>
  </si>
  <si>
    <t>92055659</t>
  </si>
  <si>
    <t>47131707</t>
  </si>
  <si>
    <t>27112014</t>
  </si>
  <si>
    <t>56101703</t>
  </si>
  <si>
    <t>56112002</t>
  </si>
  <si>
    <t>56101599</t>
  </si>
  <si>
    <t>56101504</t>
  </si>
  <si>
    <t>92002642</t>
  </si>
  <si>
    <t>56101542</t>
  </si>
  <si>
    <t>92035211</t>
  </si>
  <si>
    <t>56112102</t>
  </si>
  <si>
    <t>92132117</t>
  </si>
  <si>
    <t>46181504</t>
  </si>
  <si>
    <t>92033970</t>
  </si>
  <si>
    <t>92033981</t>
  </si>
  <si>
    <t>90029460</t>
  </si>
  <si>
    <r>
      <t xml:space="preserve">CARPETA MANILA TAMAÑO CARTA , COLORES </t>
    </r>
    <r>
      <rPr>
        <sz val="10"/>
        <rFont val="Calibri"/>
        <family val="2"/>
      </rPr>
      <t>SURTIDOS</t>
    </r>
  </si>
  <si>
    <r>
      <t xml:space="preserve">CARPETA MANILA TAMAÑO OFICIO , COLORES </t>
    </r>
    <r>
      <rPr>
        <sz val="10"/>
        <color indexed="8"/>
        <rFont val="Calibri"/>
        <family val="2"/>
      </rPr>
      <t xml:space="preserve"> SURTIDOS</t>
    </r>
  </si>
  <si>
    <t>92124781</t>
  </si>
  <si>
    <t>92053802</t>
  </si>
  <si>
    <t>BLOCK PARA NOTAS ADHESIVAS EN LA PARTE SUPERIOR --QUITA Y PON-- 3x3"</t>
  </si>
  <si>
    <t>92014602</t>
  </si>
  <si>
    <t>BOLSAS DE PAPEL 44x21x12cm</t>
  </si>
  <si>
    <t>92026717</t>
  </si>
  <si>
    <t>92016316</t>
  </si>
  <si>
    <t>bota de hule</t>
  </si>
  <si>
    <t>90033217</t>
  </si>
  <si>
    <t>53111601</t>
  </si>
  <si>
    <t>ZAPATO MEDIA BOTA H</t>
  </si>
  <si>
    <t>92135164</t>
  </si>
  <si>
    <t>92079532</t>
  </si>
  <si>
    <t>52141605</t>
  </si>
  <si>
    <t>92140627</t>
  </si>
  <si>
    <t>90003404</t>
  </si>
  <si>
    <t>92029054</t>
  </si>
  <si>
    <t xml:space="preserve"> ALCOHOL GEL PARA LAVADO DE MANOS EN SECO EN PRESENTACIÓN DE 800 ml</t>
  </si>
  <si>
    <t>51473016</t>
  </si>
  <si>
    <t>92093699</t>
  </si>
  <si>
    <t xml:space="preserve">JABÓN CILINDRICO </t>
  </si>
  <si>
    <t>92046035</t>
  </si>
  <si>
    <t>47121702</t>
  </si>
  <si>
    <t>92141988</t>
  </si>
  <si>
    <t>92115832</t>
  </si>
  <si>
    <t>12352320</t>
  </si>
  <si>
    <t>92041688</t>
  </si>
  <si>
    <t>92001339</t>
  </si>
  <si>
    <t>92006669</t>
  </si>
  <si>
    <t>90002945</t>
  </si>
  <si>
    <t>92107867</t>
  </si>
  <si>
    <t>53131603</t>
  </si>
  <si>
    <t>92130068</t>
  </si>
  <si>
    <t>90034406</t>
  </si>
  <si>
    <t>90038628</t>
  </si>
  <si>
    <t>92008198</t>
  </si>
  <si>
    <t>blister</t>
  </si>
  <si>
    <t>92073329</t>
  </si>
  <si>
    <t>92008385</t>
  </si>
  <si>
    <t>92049674</t>
  </si>
  <si>
    <t>92019449</t>
  </si>
  <si>
    <t>92029040</t>
  </si>
  <si>
    <t>92038736</t>
  </si>
  <si>
    <t>92119209</t>
  </si>
  <si>
    <t>92101623</t>
  </si>
  <si>
    <t>90098621</t>
  </si>
  <si>
    <t>92003747</t>
  </si>
  <si>
    <t>Estanteria de metal</t>
  </si>
  <si>
    <t>44121604</t>
  </si>
  <si>
    <t>92069377</t>
  </si>
  <si>
    <t>SELLOS MECANICO</t>
  </si>
  <si>
    <t>46181611</t>
  </si>
  <si>
    <t>92060569</t>
  </si>
  <si>
    <t>pares</t>
  </si>
  <si>
    <t>165</t>
  </si>
  <si>
    <t>000900</t>
  </si>
  <si>
    <t>000063</t>
  </si>
  <si>
    <t>001880</t>
  </si>
  <si>
    <t>47111502</t>
  </si>
  <si>
    <t>92844827</t>
  </si>
  <si>
    <t>47111503</t>
  </si>
  <si>
    <t>92023552</t>
  </si>
  <si>
    <t>secadora electrica de 19 kilos</t>
  </si>
  <si>
    <t>490</t>
  </si>
  <si>
    <t>010090</t>
  </si>
  <si>
    <t>92142288</t>
  </si>
  <si>
    <t>100020</t>
  </si>
  <si>
    <t>90032316</t>
  </si>
  <si>
    <t>SERVILLETA DE PAPEL ( Mayordomo)</t>
  </si>
  <si>
    <t>Guantes Latex no esterilizados</t>
  </si>
  <si>
    <t>130701</t>
  </si>
  <si>
    <t>53131628</t>
  </si>
  <si>
    <t>92138768</t>
  </si>
  <si>
    <t>Champu con acondicionador sobre 10 ml</t>
  </si>
  <si>
    <t>Lavadora automatica industrial 17 kilos</t>
  </si>
  <si>
    <t>MANGUERA CON BOQUILLA 30 mts</t>
  </si>
  <si>
    <t>BATERIA ALCALINA DOBLE A blister de 2 unidades</t>
  </si>
  <si>
    <t>BATERIAS TRIPLE A RECARGABLE blister de 2 unidades</t>
  </si>
  <si>
    <t>205</t>
  </si>
  <si>
    <t>000099</t>
  </si>
  <si>
    <t>49161603</t>
  </si>
  <si>
    <t>92062890</t>
  </si>
  <si>
    <t>balon de baloncesto N° 7</t>
  </si>
  <si>
    <t>Borrador de goma</t>
  </si>
  <si>
    <t>CARPETAS COLGANTES TAMAÑO CARTA Con cejilla plástica</t>
  </si>
  <si>
    <t>CARPETAS COLGANTES TAMAÑO OFICIO con cejilla plástica</t>
  </si>
  <si>
    <t>44121605</t>
  </si>
  <si>
    <t>92069021</t>
  </si>
  <si>
    <t>Dispensador de cinta adhesiva</t>
  </si>
  <si>
    <t>0005</t>
  </si>
  <si>
    <t>92136572</t>
  </si>
  <si>
    <t xml:space="preserve">Escobon </t>
  </si>
  <si>
    <t>200</t>
  </si>
  <si>
    <t>14111537</t>
  </si>
  <si>
    <t>9214321</t>
  </si>
  <si>
    <t>etiquetas adhesivas</t>
  </si>
  <si>
    <t>155</t>
  </si>
  <si>
    <t>Plastico adehesivo</t>
  </si>
  <si>
    <t>Arquitectura</t>
  </si>
  <si>
    <t>10102</t>
  </si>
  <si>
    <t>000520</t>
  </si>
  <si>
    <t>73159997</t>
  </si>
  <si>
    <t xml:space="preserve">90016911 </t>
  </si>
  <si>
    <t xml:space="preserve">ALQUILER DE EQUIPO INDUSTRIAL 
ALQUILER DE BACK HOE. </t>
  </si>
  <si>
    <t>Horas</t>
  </si>
  <si>
    <t>10701</t>
  </si>
  <si>
    <t>000000</t>
  </si>
  <si>
    <t>92085070</t>
  </si>
  <si>
    <t>CAPACITACIÓN EN REAJUSTE Y REVISIÓN DE PRECIOS COMO MECANISMO PARA MANTENER EL EQUILIBRIO ECONÓMICO DE LOS CONTRATOS.</t>
  </si>
  <si>
    <t>10801</t>
  </si>
  <si>
    <t>72101507</t>
  </si>
  <si>
    <t>90033829</t>
  </si>
  <si>
    <t>SERVICIO DE REMODELACION DE EDIFICIOS</t>
  </si>
  <si>
    <t>92023958</t>
  </si>
  <si>
    <t xml:space="preserve">SERVICIO DE REMODELACIÓN Y RECONSTRUCCIÓN DE EDIFICIOS(INCLUYE DEMOLICIONES) Mejoras en Ámbito G. CAI La Reforma </t>
  </si>
  <si>
    <t>245</t>
  </si>
  <si>
    <t>72154013</t>
  </si>
  <si>
    <t>92027975</t>
  </si>
  <si>
    <t>SERVICIO E INSTALACIÓN DE ALAMBRE NAVAJA EN LOS CENTROS PENALES</t>
  </si>
  <si>
    <t>10804</t>
  </si>
  <si>
    <t>100201</t>
  </si>
  <si>
    <t>72121505</t>
  </si>
  <si>
    <t>92105014</t>
  </si>
  <si>
    <t xml:space="preserve">MANTENIMIENTO PREVENTIVO Y CORRECTIVO PARA EL SISTEMA DE AGUAS NEGRAS                                                                                                                                                         SUSCRIPCION DE UN NUEVO CONTRATO  </t>
  </si>
  <si>
    <t>10899</t>
  </si>
  <si>
    <t>000400</t>
  </si>
  <si>
    <t>72101509</t>
  </si>
  <si>
    <t>92035477</t>
  </si>
  <si>
    <t xml:space="preserve">CONTRATO PARA EL  MANTENIMIENTO PREVENTIVO Y CORRECTIVO DE LOS SISTEMAS DE DETECCIÓN Y ALARMA CONTRA INCENDIOS, INSTALADOS EN EDIFICIOS Y CENTROS PENALES QUE CONFORMAN EL SISTEMA PENITENCIARIO NACIONAL </t>
  </si>
  <si>
    <t>20101</t>
  </si>
  <si>
    <t>15121501</t>
  </si>
  <si>
    <t>92047428</t>
  </si>
  <si>
    <t>ACEITE LUBRICANTE, 2 TIEMPOS, HD ISO 220, ENVASE 0,94 l, PARA MOTOR FUERA DE BORDA</t>
  </si>
  <si>
    <t>92071787</t>
  </si>
  <si>
    <t>ACEITE LUBRICANTE, GRADO SAE 40, DENSIDAD A 15ºC, KG/L 0.916 MIN, PUNTO DE INFLAMACIÓN, ºC (ASTM D 93), 185 MINIMA VISCOSIDAD CINEMATICA (CST) A 40ºC (IP 71/ASTM-D445) 110-220 VISCOSIDAD CINEMATICA (CST) A 100ºC (IP 71/ASTM-D445, A GRANEL (L), PARA PLANTAS TÉRMICAS</t>
  </si>
  <si>
    <t>Cubeta</t>
  </si>
  <si>
    <t>0001658</t>
  </si>
  <si>
    <t>15121597</t>
  </si>
  <si>
    <t>92083401</t>
  </si>
  <si>
    <t>ACEITE LUBRICANTE PENETRANTE, MULTIPROPOSITO, RAPIDA ACCION, PELICULA PROTECTORA DELGADA Y TRANSPARENTE, PRESENTACION 354,88 ml (12 oz)</t>
  </si>
  <si>
    <t xml:space="preserve">Arquitectura </t>
  </si>
  <si>
    <t>12162305</t>
  </si>
  <si>
    <t>92052308</t>
  </si>
  <si>
    <t>ADITIVO ADHESIVO PARA CONCRETO, ENVASE DE 3,785 L</t>
  </si>
  <si>
    <t>31211803</t>
  </si>
  <si>
    <t>92002505</t>
  </si>
  <si>
    <t>AGUARRÁS. Producto formulado a base de una mezcla de hidrocarburos alifáticos derivados del petróleo y otros aditivos que le proporcionan mayor poder de solvencia. Diluyente para pinturas y barnices. Presentación de 3,785 L.</t>
  </si>
  <si>
    <t>DILUYENTE PARA PINTURA TIPO TRANSITO DE 3.785L Marca TM Modelo AGUARRAS</t>
  </si>
  <si>
    <t>31211705</t>
  </si>
  <si>
    <t>90032028</t>
  </si>
  <si>
    <t>BARNIZ. Barniz a base de resinas de poliuretano, en 3,785 L (galón), secado en 15 minutos.</t>
  </si>
  <si>
    <t>220</t>
  </si>
  <si>
    <t>31211508</t>
  </si>
  <si>
    <t>92148964</t>
  </si>
  <si>
    <t>PINTURA ACRÍLICA, COLOR A ESCOGER. Sobre base de resinas acrílicas y pigmentos de alta calidad, resistente al lavado ocasional, resistente al calor, anti hongos, aplicable sobre cualquier superficie con una viscosidad de un 97 % y un rendimiento de 40 metros cuadrados, sólidos por peso 54-56 %, sólidos por volumen 33-35 %, empacados en presentación de cubetas de 3,785 litros (un galón).</t>
  </si>
  <si>
    <t>92148971</t>
  </si>
  <si>
    <t>PINTURA ACRÍLICA, COLOR A ESCOGER. Sobre base de resinas acrílicas y pigmentos de alta calidad, resistente al lavado ocasional, resistente al calor, anti hongos, aplicable sobre cualquier superficie con una viscosidad de un 97 % y un rendimiento de 40 metros cuadrados, sólidos por peso 54-56 %, sólidos por volumen 33-35 %, empacados en presentación de cubetas de 18,927 litros (5 galones).</t>
  </si>
  <si>
    <t>000069</t>
  </si>
  <si>
    <t>31211502</t>
  </si>
  <si>
    <t>90035502</t>
  </si>
  <si>
    <t>PINTURA ANTICORROSIVA. Pintura en agua anticorrosiva (corrostyl), envase de 3,785 L.</t>
  </si>
  <si>
    <t>92006289</t>
  </si>
  <si>
    <t>PINTURA ANTICORROSIVA. Pintura en agua anticorrosiva (ferrostyl), envase de 18,93 L.</t>
  </si>
  <si>
    <t>92044437</t>
  </si>
  <si>
    <t>PINTURA PARA TECHOS, COLOR A ESCOGER. Pintura para techo en presentación de 3,785 litros (galón), colores a escoger. Pintura en agua.</t>
  </si>
  <si>
    <t>31211513</t>
  </si>
  <si>
    <t>92031975</t>
  </si>
  <si>
    <t xml:space="preserve"> PINTURA ESPECIAL PARA CARRETERAS, COLOR A ESCOGER. Pintura especial para carreteras, alkidica para tránsito TTP-115 E, tipo III, secado rápido, cubeta 18,925 L.</t>
  </si>
  <si>
    <t>92033476</t>
  </si>
  <si>
    <t xml:space="preserve"> PINTURA ESPECIAL PARA CARRETERAS, COLOR A ESCOGER. Pintura de tránsito, base de agua 100 % acrílica, cubeta 18,93 L, para demarcación de parqueos y calles.</t>
  </si>
  <si>
    <t>92044276</t>
  </si>
  <si>
    <t>PINTURA ESPECIAL PARA CARRETERAS, COLOR A ESCOGER. Pintura especial para carreteras, alkidica para tránsito TTP-115 E, tipo III, secado rápido, galón 3,785 L.</t>
  </si>
  <si>
    <t>92044210</t>
  </si>
  <si>
    <t xml:space="preserve"> PINTURA PARA ESTRUCTURAS METÁLICAS MINIO ROJO. Pintura en agua. Presentación de 3,785 litros (un galón).</t>
  </si>
  <si>
    <t>000440</t>
  </si>
  <si>
    <t>31211505</t>
  </si>
  <si>
    <t>92006749</t>
  </si>
  <si>
    <t>PINTURA PARA ESTRUCTURAS DE ALUMINIO. Pintura anticorrosiva de aluminio en aceite. Envase 3,785 L</t>
  </si>
  <si>
    <r>
      <t xml:space="preserve"> PINTURA ANTIHONGOS. Pintura en agua, acrílica, satinada, para exteriores/interiores, tipo antihongos, secado a 25 °C, envase 18,93 L. </t>
    </r>
    <r>
      <rPr>
        <b/>
        <sz val="9"/>
        <rFont val="Arial"/>
        <family val="2"/>
      </rPr>
      <t>Color a escoger.</t>
    </r>
  </si>
  <si>
    <t>92148214</t>
  </si>
  <si>
    <r>
      <t xml:space="preserve"> PINTURA ANTIHONGOS. Pintura en agua, acrílica, satinada, para exteriores/interiores, tipo antihongos, secado a 25 °C, envase 3,785 L. </t>
    </r>
    <r>
      <rPr>
        <b/>
        <sz val="9"/>
        <rFont val="Arial"/>
        <family val="2"/>
      </rPr>
      <t>Color a escoger.</t>
    </r>
  </si>
  <si>
    <t>92002659</t>
  </si>
  <si>
    <t>GALÓN PARA SELLADOR para concreto color blanco código 529-000 presentación en galón de 3,785 litros. Sellador para paredes de concreto, con el fin de bajar la intensidad del color en una superficie. Presentación de galón. Para el sellado de superficies de concreto, yeso y estuco que tendrán como acabado pinturas látex o sintéticas. Para uso en paredes exteriores e interiores.</t>
  </si>
  <si>
    <t>001300</t>
  </si>
  <si>
    <t>92078639</t>
  </si>
  <si>
    <r>
      <t>PINTURA IMPERMEABILIZANTE. Tipo resina acrílica elastomérica, acabado satinado, envase de 3,785 L. Pintura en agua.</t>
    </r>
    <r>
      <rPr>
        <b/>
        <sz val="9"/>
        <rFont val="Arial"/>
        <family val="2"/>
      </rPr>
      <t xml:space="preserve"> Color a escoger.</t>
    </r>
  </si>
  <si>
    <t>92079006</t>
  </si>
  <si>
    <r>
      <t xml:space="preserve">PINTURA IMPERMEABILIZANTE. Tipo resina acrílica elastomérica, acabado satinado, envase de 18,93 L. Pintura en agua. </t>
    </r>
    <r>
      <rPr>
        <b/>
        <sz val="9"/>
        <rFont val="Arial"/>
        <family val="2"/>
      </rPr>
      <t>Color a escoger.</t>
    </r>
  </si>
  <si>
    <t>215</t>
  </si>
  <si>
    <t>47131831</t>
  </si>
  <si>
    <t>92024215</t>
  </si>
  <si>
    <t>ACIDO MURIATICO ENVASE 3,785 L. # CAS 7647-04-01</t>
  </si>
  <si>
    <t>090701</t>
  </si>
  <si>
    <t>31201607</t>
  </si>
  <si>
    <t>92024721</t>
  </si>
  <si>
    <t>PEGAMENTO EPOXICO # L24349, EPOXI BICOMPONENTE, RESISTENCIA A CORTADURA (GBMS) 20 N/mm2, RESISTENCIA A COMPRESION 70 N/mm2, INTERVALO TERMICO -2°C + 120°C, TIEMPO FIJACION 180 min, VIDA DE MEZCLA 45 min, ENVASE 98 g</t>
  </si>
  <si>
    <t>92028779</t>
  </si>
  <si>
    <t>PEGAMENTO PVC EN ENVASE METALICO DE 470 mL (1/8 gal) CON BROCHIN INCORPORADO PARA INSTALACION DE TUBERIA POTABLE Y SANITARIA PVC</t>
  </si>
  <si>
    <t>92041218</t>
  </si>
  <si>
    <t>PEGAMENTO COLA BLANCA PARA MADERA, PRESENTACION 0,946 L</t>
  </si>
  <si>
    <t>31201623</t>
  </si>
  <si>
    <t>92036690</t>
  </si>
  <si>
    <t>PEGAMENTO PVC AZUL, PRESENTACIÓN TUBO DE 118,30 mL</t>
  </si>
  <si>
    <t>90010059</t>
  </si>
  <si>
    <t>BISAGRA DE ACERO DE 76,20 MM X 76,20 MM</t>
  </si>
  <si>
    <t>92008477</t>
  </si>
  <si>
    <t>BISAGRA DE ACERO, SOLDABLE, MEDIDAS  101,6 mm (4") ANCHO X 101,6 mm (4") LARGO  PARA USO RESIDENCIAL, DE GRAN MOVILIDAD PARA FACILITAR ABRIR Y CERRAR CON FACILIDAD</t>
  </si>
  <si>
    <t>000045</t>
  </si>
  <si>
    <t>31161606</t>
  </si>
  <si>
    <t>90007546</t>
  </si>
  <si>
    <t>LLAVIN DOBLE PASO  (LLAVIN DE DOBLE PASO MARCA YALE</t>
  </si>
  <si>
    <t>92079100</t>
  </si>
  <si>
    <t>CERRADURA (LLAVIN) DE PERILLA ESFERA Y BOTON DE BLOQUEO, TAMAÑO ESFERA 53,25 mm, CILINDRO 5 PINES, COLOR ACERO INOXIDABLE, SIN LLAVE, PARA INTERIORES APLICACION MADERA</t>
  </si>
  <si>
    <t>30171905</t>
  </si>
  <si>
    <t>92110844</t>
  </si>
  <si>
    <t>HERRAJE DE ALUMINIO, PARA CELOSIAS DE 10 cm DE ANCHO, LARGO APROXIMADO DEL HERRAJE 1 m</t>
  </si>
  <si>
    <t>000250</t>
  </si>
  <si>
    <t>JUEGO COMPLETO DE HERRAJES, ALUMINIO NATURAL ANODIZADO, MEDIDAS 5 cm DE ANCHO X 1,29 m LARGO, 14 PELDAÑOS, PARA CELOSÍAS</t>
  </si>
  <si>
    <t>90010290</t>
  </si>
  <si>
    <t>PICAPORTE EN HIERRO (PICAPORTE EN HIERRO 63MM(2 1/2)PULGADAS)</t>
  </si>
  <si>
    <t>92110691</t>
  </si>
  <si>
    <t>PICAPORTE FABRICADO EN HIERRO, MEDIDA 101,6 mm (4 pulg.)</t>
  </si>
  <si>
    <t>92110692</t>
  </si>
  <si>
    <t>PICAPORTE FABRICADO EN HIERRO, MEDIDA 50,8 mm (2 pulg.)</t>
  </si>
  <si>
    <t>90030429</t>
  </si>
  <si>
    <t>PICAPORTE DE PIE EN CROMO DORADO DE 101.6MM DE LARGO</t>
  </si>
  <si>
    <t>92056544</t>
  </si>
  <si>
    <t>PICAPORTE DE METAL, CON ACABADO DE BRONCE, DE 101,6 mm (4 Pulg) DE LARGO, BASE RECTA</t>
  </si>
  <si>
    <t>30102003</t>
  </si>
  <si>
    <t>31152209</t>
  </si>
  <si>
    <t>92010832</t>
  </si>
  <si>
    <t>ALAMBRE NEGRO, N° 16, DIAMETRO 1.68 mm</t>
  </si>
  <si>
    <t>001800</t>
  </si>
  <si>
    <t xml:space="preserve">  ANGULAR DE ALUMINIO, COLOR BLANCO, MEDIDAS 0,4 mm ESPESOR X 25 mm X 25 mm X 3,05 m LARGO PARA, CIELO SUSPENDIDO</t>
  </si>
  <si>
    <t>30101503</t>
  </si>
  <si>
    <t>90029216</t>
  </si>
  <si>
    <t>ANGULAR DE 38.1mm ANCHO X 38.1mm ALTO X 3.17mm ESPESOR X 6m LONGITUD</t>
  </si>
  <si>
    <t>90029916</t>
  </si>
  <si>
    <t>BARRA ANGULAR DE ACERO DE 63.5MM DE LADO X 63.5MM DE LADO X 3.17MM DE GRUESO X 6M DE LARGO</t>
  </si>
  <si>
    <t>92031591</t>
  </si>
  <si>
    <t>ANGULAR DE HIERRO, MEDIDAS 75 mm ANCHO X 75 mm X 5 mm ESPESOR x 6 m LARGO</t>
  </si>
  <si>
    <t>31162004</t>
  </si>
  <si>
    <t>90018899</t>
  </si>
  <si>
    <t>CLAVO DE MAMPOSTERIA, ACERO DE 2,5 mm X 25,40 mm</t>
  </si>
  <si>
    <t>90018918</t>
  </si>
  <si>
    <t>CLAVO DE ACERO DE 2,5 DE 50,80 MM</t>
  </si>
  <si>
    <t>92007704</t>
  </si>
  <si>
    <t>CLAVO DE HIERRO CON CABEZA (CORRIENTE), 50,80 mm (2 Pulg) LARGO, DIAMETRO 3,05 mm</t>
  </si>
  <si>
    <t>CLAVO DE HIERRO CON CABEZA (CORRIENTE), 63,50 mm (2 1/2 Pulg) LARGO, DIAMETRO 3,40 mm</t>
  </si>
  <si>
    <t>92068671</t>
  </si>
  <si>
    <t>CLAVO DE HIERRO CON CABEZA CORRIENTE DE 76,2 mm, PRESENTACIÓN DE 1 KG</t>
  </si>
  <si>
    <t>31162005</t>
  </si>
  <si>
    <t>92053479</t>
  </si>
  <si>
    <t xml:space="preserve">  CLAVO DE ACERO GALVANIZADO LISO, DE 63,5 mm (2 1/2 Pulg) DE LARGO, CON ARANDELA DE ACERO CIRCULAR, PARA TECHO </t>
  </si>
  <si>
    <t>090</t>
  </si>
  <si>
    <t>30102004</t>
  </si>
  <si>
    <t>92110676</t>
  </si>
  <si>
    <t>LAMINA METALICA ESMALTADA (CUMBRERA), CALIBRE #26, DIMENSIONES 30,48 cm (12 pulg) x 1,83 m LARGO</t>
  </si>
  <si>
    <t>90017646</t>
  </si>
  <si>
    <t xml:space="preserve">  LAMINA DE ACERO GALVANIZADA (ONDULADA) # 26 0.81 X 3.05 M </t>
  </si>
  <si>
    <t>000810</t>
  </si>
  <si>
    <t>90028947</t>
  </si>
  <si>
    <t>LAMINA DE HIERRO GALVANIZADO Nº 26, DE 1.83m LARGO X 0.81m ANCHO</t>
  </si>
  <si>
    <t>000975</t>
  </si>
  <si>
    <t>92110688</t>
  </si>
  <si>
    <t>LAMINA DE HIERRO ESMALTADA ACANALADA PARA TECHO, CALIBRE #26, MEDIDAS 1,07 X 3,66 m</t>
  </si>
  <si>
    <t>92110689</t>
  </si>
  <si>
    <t>LAMINA DE HIERRO ESMALTADA ACANALADA PARA TECHO, CALIBRE #26, MEDIDAS 0,81 X 2,44 m COLOR A ESCOGER</t>
  </si>
  <si>
    <t>90028943</t>
  </si>
  <si>
    <t>LAMINA DE HIERRO GALVANIZADO Nº26 DE 3.66m LARGO X 1.07m ANCHO</t>
  </si>
  <si>
    <t>000305</t>
  </si>
  <si>
    <t>30103201</t>
  </si>
  <si>
    <t>92010838</t>
  </si>
  <si>
    <t>MALLA CICLON, ALAMBRE 3.20 mm, CALIBRE N° 10, ALTO 2 m, ABERTURA 55 X 55 mm</t>
  </si>
  <si>
    <t>30102303</t>
  </si>
  <si>
    <t>92017033</t>
  </si>
  <si>
    <t>PERFIL ESTRUCTURAL DE HIERRO NEGRO (PERLING) EN C DE 2.38 mm X 50,80 mm X 101,60 mm X 6 m DE LARGO, RT1-13</t>
  </si>
  <si>
    <t>90018291</t>
  </si>
  <si>
    <t xml:space="preserve">  PERFIL DE HIERRO NEGRO (PERLING) DE 152,4 mm X 50,8 mm X 2,38 mm X 6 m </t>
  </si>
  <si>
    <t>000110</t>
  </si>
  <si>
    <t>31162204</t>
  </si>
  <si>
    <t>92021240</t>
  </si>
  <si>
    <t>REMACHE DE ALUMINIO CIEGO TIPO POP DE 3,175 mm DE DIAMETRO X 12,7 mm DE LARGO</t>
  </si>
  <si>
    <t>31162207</t>
  </si>
  <si>
    <t>90019266</t>
  </si>
  <si>
    <t>REMACHE DE COMPRESION DE ALUMINIO, DE 3,17 mm X 6,35 mm</t>
  </si>
  <si>
    <t>92063222</t>
  </si>
  <si>
    <t>REMACHE DE COMPRESION DE ALUMINIO, MEDIDAS 3,17 mm X 9,52 mm</t>
  </si>
  <si>
    <t>135</t>
  </si>
  <si>
    <t>92043693</t>
  </si>
  <si>
    <t>TUBO CUADRADO INDUSTRIAL DE HIERRO NEGRO DE 50,80 mm (2 Pulg) ALTO x 50,80 mm (2 Pulg) ANCHO X 3,17 mm (1/8 Pulg) ESPESOR X 6 m LARGO</t>
  </si>
  <si>
    <t>92110666</t>
  </si>
  <si>
    <t>TUBO INDUSTRIAL CUADRADO DE HIERRO NEGRO, MEDIDAS 38 mm x 38 mm x 3,17 mm DE ESPESOR X 6 m DE LARGO (1 1/2 X 1 1/2 pulg. x 1/8 pulg x 6 m)</t>
  </si>
  <si>
    <t>000150</t>
  </si>
  <si>
    <t>40189901</t>
  </si>
  <si>
    <t>92112944</t>
  </si>
  <si>
    <t>TUBO REDONDO INDUSTRIAL, EN HIERRO GALVANIZADO, MEDIDAS DE 50 mm  DE CIRCUNFERENCIA, 3,17 mm DE ESPESOR Y 6 m DE LARGO, PARA MALLA PERIMETRAL (2 pulg. x 1/8 pulg x 6 m)</t>
  </si>
  <si>
    <t>92039702</t>
  </si>
  <si>
    <t>TUBO ESTRUCTURAL DE HIERRO GALVANIZADO, DE 10,16 cm X 10,16 cm X 1,50 mm EN 6 m</t>
  </si>
  <si>
    <t>TUBO DE ACERO GALVANIZADO SOLDADO, MEDIDAS DE 2,80 mm GROSOR X 50,80 mm DIAMETRO X 6,10 m LARGO, SIN ROSCA</t>
  </si>
  <si>
    <t>40171521</t>
  </si>
  <si>
    <t>92053011</t>
  </si>
  <si>
    <t>TUBO DE ABASTO, ACERO INOXIDABLE, FLEXIBLE, CONEXIÓN DE 12,7 mm X 19,05 mm PARA INODORO</t>
  </si>
  <si>
    <t>000460</t>
  </si>
  <si>
    <t>92007363</t>
  </si>
  <si>
    <t>TUBO FLEXIBLE METALICO TIPO BIEX PARA INTEMPERIE DE 25 mm DE DIAMETRO X 7 m DE LARGO CON FORRO</t>
  </si>
  <si>
    <t>92012222</t>
  </si>
  <si>
    <t>TUBO FLEXIBLE DE HIERRO TIPO BIEX RECUBIERTO CON PVC DE 50,80 mm (2 PULGADAS)</t>
  </si>
  <si>
    <t>92013739</t>
  </si>
  <si>
    <t>TUBO BIEX METALICO FORRADO 38.1 mm (CON RECUBRIMIENTO PLASTICO) PARA INTERPERIE</t>
  </si>
  <si>
    <t>92032920</t>
  </si>
  <si>
    <t>TUBO CORRUGADO FLEXIBLE (BIEX) DE 12,7 mm DE DIAMETRO, CON NUCLEO DE ACERO Y FORRO PLASTICO (PVC)</t>
  </si>
  <si>
    <t>92040003</t>
  </si>
  <si>
    <t>TUBO FLEXIBLE METALICO TIPO BIEX RECUBIERTO CON PVC DE 31,7 mm DE DIAMETRO</t>
  </si>
  <si>
    <t>92052531</t>
  </si>
  <si>
    <t>TUBO FLEXIBLE (BIEX) FORRADO GRIS 19,05 mm (3/4 Pulg) DIAMETRO</t>
  </si>
  <si>
    <t>92013742</t>
  </si>
  <si>
    <t>TUBO BIEX METALICO FORRADO 76.2 mm (CON RECUBRIMIENTO PLASTICO) PARA INTERPERIE</t>
  </si>
  <si>
    <t>001325</t>
  </si>
  <si>
    <t>39121434</t>
  </si>
  <si>
    <t>92038075</t>
  </si>
  <si>
    <t>TUBO EMT 1.27CM(1/2 PULGADA)TUBO EMT (12MM)ACERO GALVANIZADO STM A653 G-60)</t>
  </si>
  <si>
    <t>001340</t>
  </si>
  <si>
    <t>90003593</t>
  </si>
  <si>
    <t xml:space="preserve"> TUBO E.M.T DE 1.90CMS (3/4 PULGADA) (TUBO EMT (18MM)ACERO GALVANIZADO STM A653 G-60)</t>
  </si>
  <si>
    <t>001360</t>
  </si>
  <si>
    <t>92038368</t>
  </si>
  <si>
    <t>TUBO E.M.T DE 2.54CMS  (1 PULGADA) (TUBO EMT (25MM)ACERO GALVANIZADO STM A653 G-60</t>
  </si>
  <si>
    <t>001420</t>
  </si>
  <si>
    <t>92110655</t>
  </si>
  <si>
    <t>TUBO EMT DE 50 mm (2 pulg.) EN HIERRO GALVANIZADO</t>
  </si>
  <si>
    <t>92028210</t>
  </si>
  <si>
    <t>TUBO DE ACERO GALVANIZADO CONDUIT EMT DE 50,80 mm (2 Pulg) X 3,05 m</t>
  </si>
  <si>
    <t>001440</t>
  </si>
  <si>
    <t>92033141</t>
  </si>
  <si>
    <t>TUBO DE ACERO CONDUIT EMT RIGIDO DE 63,50 mm DE DIAMETRO X 3,05 m DE LARGO</t>
  </si>
  <si>
    <t>001460</t>
  </si>
  <si>
    <t>92033890</t>
  </si>
  <si>
    <t>TUBO DE ACERO GALVANIZADO CONDUIT EMT DE 76,2 mm (3 Pulg) X 3,05 m</t>
  </si>
  <si>
    <t>001709</t>
  </si>
  <si>
    <t>92043695</t>
  </si>
  <si>
    <t>TUBO RECTANGULAR  INDUSTRIAL DE HIERRO NEGRO DE 50,80 mm (2 Pulg) ANCHO X 25,40 mm (1 Pulg) ANCHO X 1,50 mm (1/16 Pulg) ESPESOR X 6,10 m LARGO</t>
  </si>
  <si>
    <t>30101604</t>
  </si>
  <si>
    <t>92032866</t>
  </si>
  <si>
    <t>VARILLA DEFORMADA # 3, TAMAÑO 9,7 mm, GRADO 40, PESO 3,3 kg</t>
  </si>
  <si>
    <t>VARILLA DE ACERO, LISA, # 6,  MEDIDAS 19,05 mm GROSOR X 6 m LARGO, GRADO 60</t>
  </si>
  <si>
    <t>92039560</t>
  </si>
  <si>
    <t>VARILLA GRAFILADA DE 5,25 mm DIAMETRO EN 6 m LARGO</t>
  </si>
  <si>
    <t>000480</t>
  </si>
  <si>
    <t>90016866</t>
  </si>
  <si>
    <t xml:space="preserve">  BARRA DE ACERO (VARILLA LISA) DE 12,70 mm X 6 m # 4 GRADO 40 </t>
  </si>
  <si>
    <t>31161504</t>
  </si>
  <si>
    <t>TORNILLO DE ACERO DE PUNTA BROCA FINA DE 38,1 mm X 4,7625 mm (1 ½” X 3/16”) PARA GYPSUM</t>
  </si>
  <si>
    <t>92023431</t>
  </si>
  <si>
    <t>TORNILLO DE ACERO PUNTA BROCA, CABEZA TIPO PHILLIPS, LARGO 25,40 mm</t>
  </si>
  <si>
    <t>31161509</t>
  </si>
  <si>
    <t>002960</t>
  </si>
  <si>
    <t>90009680</t>
  </si>
  <si>
    <t>TORNILLO PARA TECHO PUNTA BROCA 2</t>
  </si>
  <si>
    <t>92038803</t>
  </si>
  <si>
    <t>CONECTOR DE COBRE TIPO BARRIL PARA #3/0 AWG CON ROSCA PARA CABLES DE 1/0 AWG A 350 MCM</t>
  </si>
  <si>
    <t>92052861</t>
  </si>
  <si>
    <t>CONECTOR DE COBRE, TIPO BARRIL, CON ROSCA, CALIBRE CONCENTRICO HASTA 350 MCM, PARA CABLE # 4/0</t>
  </si>
  <si>
    <t>210</t>
  </si>
  <si>
    <t>27113101</t>
  </si>
  <si>
    <t>92009294</t>
  </si>
  <si>
    <t>SONDA ELECTRICA DE 30 m DE LARGO DE ACERO SAE 1045 Y CUBIERTA DE PLASTICO</t>
  </si>
  <si>
    <t>260</t>
  </si>
  <si>
    <t>92023180</t>
  </si>
  <si>
    <t>CURVA DE ACERO EMT (CONDUIT) DE 19,05 mm (3/4), PARA INSTALACIONES ELÉCTRICAS. (UL)</t>
  </si>
  <si>
    <t>265</t>
  </si>
  <si>
    <t>CANOA HG N°26 DE 18 PULGADAS DE DIAMETRO LARGO 6.40 METROS  TIPO CAZNOA LISA TIPO PACHUCA</t>
  </si>
  <si>
    <t>000085</t>
  </si>
  <si>
    <t>AGARRADERAS EN TUBO PARA BAÑOS Y SERVICIOS SANITARIOS PARA DISCAPACITADOS. De 91,44cm en acero inoxidable</t>
  </si>
  <si>
    <t>AGARRADERAS EN TUBO PARA BAÑOS Y SERVICIOS SANITARIOS PARA DISCAPACITADOS. De 60,96cm en acero inoxidable</t>
  </si>
  <si>
    <t>003860</t>
  </si>
  <si>
    <t>39121303</t>
  </si>
  <si>
    <t>92074271</t>
  </si>
  <si>
    <t>CAJA RECTANGULAR DE ACERO GALVANIZADO DE 108 mm LARGO, 62 mm ANCHO y 45 mm DIAMETRO PARA TUBERIA ELECTRICA DE 12,7 mm (1/2 Pulg) y 19,05 mm (3/4 Pulg)</t>
  </si>
  <si>
    <t>39121302</t>
  </si>
  <si>
    <t>31161520</t>
  </si>
  <si>
    <t>92068856</t>
  </si>
  <si>
    <t xml:space="preserve">TORNILLO DE ACERO GALVANIZADO, CABEZA HEXAGONAL, # 14 DE DIAMETRO X 50,8 mm (2 Pulg) DE LARGO, PUNTA BROCA PARA TECHO
PRESENTACIÓN EN CAJAS  DE 1000 UNIDADES  </t>
  </si>
  <si>
    <t>114</t>
  </si>
  <si>
    <t>92006829</t>
  </si>
  <si>
    <t>BARRA DE ACERO (VARILLA) (DEFORMADA) # 8 DE 25.40 mm X 6 m GRADO 60</t>
  </si>
  <si>
    <t>20302</t>
  </si>
  <si>
    <t>30111601</t>
  </si>
  <si>
    <t>92039175</t>
  </si>
  <si>
    <t>Saco de Cemento tipo UG-RTCR 383:2004/28MPA   CEMENTO HIDRAULICO GRIS SACO CONTENIDO 50 KG ALTA RESISTENCIA</t>
  </si>
  <si>
    <t>11111611</t>
  </si>
  <si>
    <t>90015499</t>
  </si>
  <si>
    <t xml:space="preserve">LASTRE FINO, </t>
  </si>
  <si>
    <t>m3</t>
  </si>
  <si>
    <t>019</t>
  </si>
  <si>
    <t xml:space="preserve"> 000119</t>
  </si>
  <si>
    <t>40171510</t>
  </si>
  <si>
    <t>92008616</t>
  </si>
  <si>
    <t>TUBO DE HORMIGON (CONCRETO) CON CAMPANA, SIN REFUERZO DE 300 mm X 1,25 m C-14 CLASE 2. ENTREGAR EL PRODUCTO EN EL CAI Reforma.</t>
  </si>
  <si>
    <t>000119</t>
  </si>
  <si>
    <t>92109196</t>
  </si>
  <si>
    <r>
      <rPr>
        <b/>
        <sz val="9"/>
        <rFont val="Arial"/>
        <family val="2"/>
      </rPr>
      <t>TUBO DE CONCRETO CORRIENTE DE 61 cm DE DIAMETRO</t>
    </r>
    <r>
      <rPr>
        <sz val="9"/>
        <rFont val="Arial"/>
        <family val="2"/>
      </rPr>
      <t>, 1 m DE LONGITUD CON REFUERZO DE 2 AROS DE 6,35 mm. ENTREGAR EL PRODUCTO EN EL CAI Reforma.</t>
    </r>
  </si>
  <si>
    <t>30151802</t>
  </si>
  <si>
    <t>92110855</t>
  </si>
  <si>
    <t>LAMINA DE FIBROCEMENTO MEDIDAS 1,22 DE ANCHO X 2,44 m DE LARGO X 8 mm DE ESPESOR</t>
  </si>
  <si>
    <t>000023</t>
  </si>
  <si>
    <t>30152003</t>
  </si>
  <si>
    <t>92036771</t>
  </si>
  <si>
    <t>FIBROLIT DE 1.22 X 2.44 MTS X11MM  CEMENTO Fibrolit de 122 cm de ancho, 244 cm de largo y 11 mm de espesor. LAMINA DE CEMENTO PLYCEM FIBROLIT 11 M.M X 1.22 M X 2.44  M.</t>
  </si>
  <si>
    <t>000061</t>
  </si>
  <si>
    <t>92030828</t>
  </si>
  <si>
    <t xml:space="preserve">LAMINA FIBROCEMENTO, MEDIDAS 1,22 m ANCHO X 2,44 m LARGO X 6 mm GROSOR Marca PLYCEM Modelo FIBROLIT 6MM  </t>
  </si>
  <si>
    <t xml:space="preserve"> 00304</t>
  </si>
  <si>
    <t>30151601</t>
  </si>
  <si>
    <t>92022449</t>
  </si>
  <si>
    <t>LÁMINA PARA PRECINTA (FASCIA) DE FRIBROCEMENTO, MEDIDAS 0,30 cm X 2,44 m X 8 mm GROSOR</t>
  </si>
  <si>
    <t>90020099</t>
  </si>
  <si>
    <t>LAMINA DE FIBROCEMENTO (FIBROLIT) DE 6 MM X 1,22 M X 2,44 M</t>
  </si>
  <si>
    <t>92007305</t>
  </si>
  <si>
    <t xml:space="preserve">LAMINA DE FIBROCEMENTO -FIBROLIT DELUXE- DE 0.61 X 1.22 MTS X 5 MM Lámina de fibrocemento, de 61 cm de ancho, 122 cm de largo y 5,5 mm de espesor.   </t>
  </si>
  <si>
    <t>000601</t>
  </si>
  <si>
    <t>92084807</t>
  </si>
  <si>
    <t>LAMINA (FASCIA) DE FRIBROCEMENTO, MEDIDAS DE 8 mm GROSOR X 30 cm DE ANCHO X 2,44 m DE LARGO, PARA PRECINTA</t>
  </si>
  <si>
    <t>LASTRE FINO, ENTREGAR EL PRODUCTO EN EL CAI Reforma.</t>
  </si>
  <si>
    <t>LASTRE FINO,  ENTREGAR EL PRODUCTO EN EL CAI Gerardo Rodriguez E.</t>
  </si>
  <si>
    <t>LASTRE FINO,  ENTREGAR EL PRODUCTO EN EL CAI Luis Paulino</t>
  </si>
  <si>
    <t>LASTRE FINO,  ENTREGAR EL PRODUCTO EN EL CAI 26 de Julio ( CAI PUNTARENAS).</t>
  </si>
  <si>
    <t>LASTRE FINO, ENTREGAR EL PRODUCTO EN EL CAI Liberia.</t>
  </si>
  <si>
    <t>LASTRE FINO,  ENTREGAR EL PRODUCTO EN EL CASI Nicoya.</t>
  </si>
  <si>
    <t>LASTRE FINO, ENTREGAR EL PRODUCTO EN EL CAI Perez Zeledón.</t>
  </si>
  <si>
    <t>LASTRE FINO,  ENTREGAR EL PRODUCTO EN EL CAI Limón.</t>
  </si>
  <si>
    <t>LASTRE FINO, ENTREGAR EL PRODUCTO EN  EL CAI Pococi.</t>
  </si>
  <si>
    <t>LASTRE FINO, ENTREGAR EL PRODUCTO EN EL CAI Cartago.</t>
  </si>
  <si>
    <t>LASTRE FINO,  ENTREGAR EL PRODUCTO EN EL  CAI Zurqui.</t>
  </si>
  <si>
    <t>000230</t>
  </si>
  <si>
    <t>PIEDRA CUARTA DE 25,40 mm (1 Pulg), PRODUCIDA POR TRITURACION PARA AGREGADOS</t>
  </si>
  <si>
    <t>000234</t>
  </si>
  <si>
    <t>92061633</t>
  </si>
  <si>
    <t xml:space="preserve">PIEDRA CUARTA DE 25,40 mm (1 Pulg), PRODUCIDA POR TRITURACION PARA AGREGADOS. </t>
  </si>
  <si>
    <t>PIEDRA CUARTA DE 25,40 mm (1 Pulg), PRODUCIDA POR TRITURACION PARA AGREGADOS.  ENTREGAR EL PRODUCTO EN EL CAI Luis Paulino Mora.</t>
  </si>
  <si>
    <t>PIEDRA CUARTA DE 25,40 mm (1 Pulg), PRODUCIDA POR TRITURACION PARA AGREGADOS. ENTREGAR EL PRODUCTO EN EL CAI Gerardo Rodríguez</t>
  </si>
  <si>
    <t>PIEDRA CUARTA DE 25,40 mm (1 Pulg), PRODUCIDA POR TRITURACION PARA AGREGADOS.  ENTREGAR EL PRODUCTO EN EL CAI La Reforma</t>
  </si>
  <si>
    <t>PIEDRA CUARTA DE 25,40 mm (1 Pulg), PRODUCIDA POR TRITURACION PARA AGREGADOS. ENTREGAR EL PRODUCTO EN EL CAI 26 de Julio ( CAI PUNTARENAS).</t>
  </si>
  <si>
    <r>
      <rPr>
        <b/>
        <sz val="9"/>
        <rFont val="Arial"/>
        <family val="2"/>
      </rPr>
      <t>PIEDRA CUARTA D</t>
    </r>
    <r>
      <rPr>
        <sz val="9"/>
        <rFont val="Arial"/>
        <family val="2"/>
      </rPr>
      <t>E 25,40 mm (1 Pulg), PRODUCIDA POR TRITURACION PARA AGREGADOS. . ENTREGAR EL PRODUCTO EN EL CAI San Carlos.</t>
    </r>
  </si>
  <si>
    <t>PIEDRA CUARTA DE 25,40 mm (1 Pulg), PRODUCIDA POR TRITURACION PARA AGREGADOS.  ENTREGAR EL PRODUCTO EN EL CAI Liberia.</t>
  </si>
  <si>
    <t>PIEDRA CUARTA DE 25,40 mm (1 Pulg), PRODUCIDA POR TRITURACION PARA AGREGADOS.  ENTREGAR EL PRODUCTO EN EL CASI Nicoya.</t>
  </si>
  <si>
    <t>PIEDRA CUARTA DE 25,40 mm (1 Pulg), PRODUCIDA POR TRITURACION PARA AGREGADOS. ENTREGAR EL PRODUCTO EN EL CAI Perez Zeledón.</t>
  </si>
  <si>
    <t>PIEDRA CUARTA DE 25,40 mm (1 Pulg), PRODUCIDA POR TRITURACION PARA AGREGADOS. ENTREGAR EL PRODUCTO EN EL CAI Limón</t>
  </si>
  <si>
    <t>PIEDRA CUARTA DE 25,40 mm (1 Pulg), PRODUCIDA POR TRITURACION PARA AGREGADOS. ENTREGAR EL PRODUCTO EN EL CAI Pococi.</t>
  </si>
  <si>
    <t>PIEDRA CUARTA DE 25,40 mm (1 Pulg), PRODUCIDA POR TRITURACION PARA AGREGADOS.  ENTREGAR EL PRODUCTO EN EL CAI Cartago.</t>
  </si>
  <si>
    <t>PIEDRA CUARTA DE 25,40 mm (1 Pulg), PRODUCIDA POR TRITURACION PARA AGREGADOS.  ENTREGAR EL PRODUCTO EN EL CAI Zurqui</t>
  </si>
  <si>
    <t>00234</t>
  </si>
  <si>
    <t>PIEDRA CUARTA DE 25,40 mm (1 Pulg), PRODUCIDA POR TRITURACION PARA AGREGADOS.</t>
  </si>
  <si>
    <t xml:space="preserve">000234 </t>
  </si>
  <si>
    <t>M3</t>
  </si>
  <si>
    <t>30131704</t>
  </si>
  <si>
    <t>92111859</t>
  </si>
  <si>
    <t>BALDOSA CONSTRUIDA CON TERRAZO, MEDIDAS 30 cm DE LARGO x 30 cm DE ANCHO</t>
  </si>
  <si>
    <t>230</t>
  </si>
  <si>
    <t>11111701</t>
  </si>
  <si>
    <t>92010740</t>
  </si>
  <si>
    <t xml:space="preserve">ARENA MANUFACTURADA, OBTENIDA A PARTIR DE PROCESOS DE EXTRACCION, TRITURACION CIBADO Y LAVADO, MATERIAL DE CANTERA, TAMAÑO MAXIMO 4.75mm APLICACION PARA CONCRETO ESTRUCTURAL . QUE CUMPLA CON LA NORMA ASTM c136. </t>
  </si>
  <si>
    <t xml:space="preserve">92010740 </t>
  </si>
  <si>
    <t>ARENA MANUFACTURADA, OBTENIDA A PARTIR DE PROCESOS DE EXTRACCION, TRITURACION CIBADO Y LAVADO, MATERIAL DE CANTERA, TAMAÑO MAXIMO 4.75mm APLICACION PARA CONCRETO ESTRUCTURAL . QUE CUMPLA CON LA NORMA ASTM c136. ENTREGAR EL PRODUCTO EN EL CAI Gerardo Rodriguez E.</t>
  </si>
  <si>
    <t>ARENA MANUFACTURADA, OBTENIDA A PARTIR DE PROCESOS DE EXTRACCION, TRITURACION CIBADO Y LAVADO, MATERIAL DE CANTERA, TAMAÑO MAXIMO 4.75mm APLICACION PARA CONCRETO ESTRUCTURAL . QUE CUMPLA CON LA NORMA ASTM c136. ENTREGAR EL PRODUCTO EN EL CAI 26 de Julio( CAI PUNTARENAS).</t>
  </si>
  <si>
    <t>ARENA MANUFACTURADA, OBTENIDA A PARTIR DE PROCESOS DE EXTRACCION, TRITURACION CIBADO Y LAVADO, MATERIAL DE CANTERA, TAMAÑO MAXIMO 4.75mm APLICACION PARA CONCRETO ESTRUCTURAL . QUE CUMPLA CON LA NORMA ASTM c136.  ENTREGAR EL PRODUCTO EN EL CAI San Carlos.</t>
  </si>
  <si>
    <t>LASTRE FINO,  ENTREGAR EL PRODUCTO EN EL CAI San Carlos.</t>
  </si>
  <si>
    <t>ARENA MANUFACTURADA, OBTENIDA A PARTIR DE PROCESOS DE EXTRACCION, TRITURACION CIBADO Y LAVADO, MATERIAL DE CANTERA, TAMAÑO MAXIMO 4.75mm APLICACION PARA CONCRETO ESTRUCTURAL . QUE CUMPLA CON LA NORMA ASTM c136. . ENTREGAR EL PRODUCTO EN EL CAI Liberia.</t>
  </si>
  <si>
    <t>ARENA MANUFACTURADA, OBTENIDA A PARTIR DE PROCESOS DE EXTRACCION, TRITURACION CIBADO Y LAVADO, MATERIAL DE CANTERA, TAMAÑO MAXIMO 4.75mm APLICACION PARA CONCRETO ESTRUCTURAL . QUE CUMPLA CON LA NORMA ASTM c136.  ENTREGAR EL PRODUCTO EN EL CASI Nicoya.</t>
  </si>
  <si>
    <t>ARENA MANUFACTURADA, OBTENIDA A PARTIR DE PROCESOS DE EXTRACCION, TRITURACION CIBADO Y LAVADO, MATERIAL DE CANTERA, TAMAÑO MAXIMO 4.75mm APLICACION PARA CONCRETO ESTRUCTURAL . QUE CUMPLA CON LA NORMA ASTM c136. ENTREGAR EL PRODUCTO EN EL CAI Perez Zeledón.</t>
  </si>
  <si>
    <t>ARENA MANUFACTURADA, OBTENIDA A PARTIR DE PROCESOS DE EXTRACCION, TRITURACION CIBADO Y LAVADO, MATERIAL DE CANTERA, TAMAÑO MAXIMO 4.75mm APLICACION PARA CONCRETO ESTRUCTURAL . QUE CUMPLA CON LA NORMA ASTM c136.  ENTREGAR EL PRODUCTO EN EL CAI Limón.</t>
  </si>
  <si>
    <t>ARENA MANUFACTURADA, OBTENIDA A PARTIR DE PROCESOS DE EXTRACCION, TRITURACION CIBADO Y LAVADO, MATERIAL DE CANTERA, TAMAÑO MAXIMO 4.75mm APLICACION PARA CONCRETO ESTRUCTURAL . QUE CUMPLA CON LA NORMA ASTM c136. . ENTREGAR EL PRODUCTO EN EL CAI Pococi.</t>
  </si>
  <si>
    <t>ARENA MANUFACTURADA, OBTENIDA A PARTIR DE PROCESOS DE EXTRACCION, TRITURACION CIBADO Y LAVADO, MATERIAL DE CANTERA, TAMAÑO MAXIMO 4.75mm APLICACION PARA CONCRETO ESTRUCTURAL . QUE CUMPLA CON LA NORMA ASTM c136. . ENTREGAR EL PRODUCTO EN EL CAI Cartago.</t>
  </si>
  <si>
    <t>ARENA MANUFACTURADA, OBTENIDA A PARTIR DE PROCESOS DE EXTRACCION, TRITURACION CIBADO Y LAVADO, MATERIAL DE CANTERA, TAMAÑO MAXIMO 4.75mm APLICACION PARA CONCRETO ESTRUCTURAL . QUE CUMPLA CON LA NORMA ASTM c136. . ENTREGAR EL PRODUCTO EN EL  CAI Zurqui.</t>
  </si>
  <si>
    <t>111111701</t>
  </si>
  <si>
    <r>
      <rPr>
        <b/>
        <sz val="9"/>
        <rFont val="Arial"/>
        <family val="2"/>
      </rPr>
      <t>ARENA MANUFACTURADA, OBTENIDA A PARTIR DE PROCESOS DE EXTRACCION, TRITURACION CIBADO Y LAVADO, MATERIAL DE CANTERA, TAMAÑO MAXIMO 4.75mm APLICACION PARA CONCRETO ESTRUCTURAL . QUE CUMPLA CON LA NORMA ASTM c136.</t>
    </r>
    <r>
      <rPr>
        <sz val="9"/>
        <rFont val="Arial"/>
        <family val="2"/>
      </rPr>
      <t xml:space="preserve">  ENTREGAR EL PRODUCTO EN EL CAI Luis Paulino Mora.</t>
    </r>
  </si>
  <si>
    <t>BALDOSA DE CERAMICA (AZULEJO), ESMALTADA, DE 200 mm ANCHO X 200 mm LARGO, el color o diseño será a escoger.</t>
  </si>
  <si>
    <t>390</t>
  </si>
  <si>
    <t xml:space="preserve">30111504 
</t>
  </si>
  <si>
    <t xml:space="preserve">90016953 
</t>
  </si>
  <si>
    <t xml:space="preserve">MORTERO DE CEMENTO (FRAGUA) P/PISO CON ARENA EN BOLSA 2 KG </t>
  </si>
  <si>
    <t>400</t>
  </si>
  <si>
    <t>BALDOSA DE CERAMICA (PISO) DE 33 X 33 CM, el color o diseño será a escoger.</t>
  </si>
  <si>
    <t>010350</t>
  </si>
  <si>
    <t xml:space="preserve">30111504 </t>
  </si>
  <si>
    <t xml:space="preserve">MORTERO BONDEX REGULAR, PARA CERÁMICA, AZULEJOS, LOSETA DE ARCILLA, ETC, BOLSAS 25 Kg </t>
  </si>
  <si>
    <t>20303</t>
  </si>
  <si>
    <t>92085968</t>
  </si>
  <si>
    <r>
      <t xml:space="preserve">REGLA DE PINO CEPILLADO DE 3,36 m x 5,08 cm x 5,08 cm, DE PRIMERA CALIDAD; </t>
    </r>
    <r>
      <rPr>
        <b/>
        <sz val="9"/>
        <rFont val="Arial"/>
        <family val="2"/>
      </rPr>
      <t>Otra Caracteristica:</t>
    </r>
    <r>
      <rPr>
        <sz val="9"/>
        <rFont val="Arial"/>
        <family val="2"/>
      </rPr>
      <t xml:space="preserve"> Alfajia de laurel, cepillada, de 5,08 mm x 5,08 mm (2" x 2"), en piezas de 3,34 m. </t>
    </r>
  </si>
  <si>
    <t>30103605</t>
  </si>
  <si>
    <t>92086196</t>
  </si>
  <si>
    <t>92110828</t>
  </si>
  <si>
    <t xml:space="preserve">MADERA ASERRADA DE PINO, SIN CEPILLAR, TIPO ALFAJIA, MEDIDAS 50,8 mm x 101,6 mm x 3,34 m (2 x 4 Pulg x 4 varas). 
</t>
  </si>
  <si>
    <t>92066842</t>
  </si>
  <si>
    <r>
      <t>BATIENTE DE MADERA, MEDIDAS 2,54 cm X 2,54 cm X 3,35 m (4 VARAS);</t>
    </r>
    <r>
      <rPr>
        <b/>
        <sz val="9"/>
        <rFont val="Arial"/>
        <family val="2"/>
      </rPr>
      <t xml:space="preserve"> Otra Caracteristicas:</t>
    </r>
    <r>
      <rPr>
        <sz val="9"/>
        <rFont val="Arial"/>
        <family val="2"/>
      </rPr>
      <t xml:space="preserve"> Venilla de Laurel Lisa de 1''x1'' en 4 varas. </t>
    </r>
  </si>
  <si>
    <t xml:space="preserve">BATIENTE DE MADERA DE LAUREL, CEPILLADA, TAMAÑO DE 12,70 mm ALTO X 25,40 mm ANCHO X 3,35 m DE LARGO. </t>
  </si>
  <si>
    <t>92040244</t>
  </si>
  <si>
    <t xml:space="preserve">REGLA DE MADERA DE LAUREL, CEPILLADO, MEDIDAS 25 mm X 75 mm X 3,35 m LARGO; Otra Caracteristica: Regla de amarillón semidura, de 2.54cm x 7.62cm (1" x 3"), y de 3.34m de largo. </t>
  </si>
  <si>
    <t xml:space="preserve">REGLA DE PINO, CEPILLADO, MEDIDAS 3,36 m LARGO x 5,08 cm ALTO x 5,08 cm ANCHO, DE PRIMERA CALIDAD. </t>
  </si>
  <si>
    <t>92110848</t>
  </si>
  <si>
    <t xml:space="preserve">REGLA MEDIA CAÑA EN LAUREL CEPILLADA, CON MOLDURA. MEDIDAS 5,08 X 5,08 cm X 3,34 m DE LARGO (2 pulg x 2 pulg). </t>
  </si>
  <si>
    <t>9211084</t>
  </si>
  <si>
    <t xml:space="preserve"> REGLA DE MADERA DE LAUREL, CEPILLADA, TRATADA, CORTADA, DE 1 X 4 mm X 3,2 m. </t>
  </si>
  <si>
    <t>REGLA DE PINO, CEPILLADO, MEDIDAS 3,36 m LARGO x 5,08 cm ALTO x 5,08 cm ANCHO, DE PRIMERA CALIDAD.</t>
  </si>
  <si>
    <t xml:space="preserve"> 20303</t>
  </si>
  <si>
    <t>92004212</t>
  </si>
  <si>
    <r>
      <t xml:space="preserve">MADERA ASERRADA PINO (SEMIDURA) DE 25,4 mm X 76,2 mm X 3,2 m; </t>
    </r>
    <r>
      <rPr>
        <b/>
        <sz val="9"/>
        <rFont val="Arial"/>
        <family val="2"/>
      </rPr>
      <t>Otra Caracteristica:</t>
    </r>
    <r>
      <rPr>
        <sz val="9"/>
        <rFont val="Arial"/>
        <family val="2"/>
      </rPr>
      <t xml:space="preserve"> Regla en Pino de 1''x3''x 4varas Con Cepillo. </t>
    </r>
  </si>
  <si>
    <r>
      <t xml:space="preserve">REGLA DE MADERA DE LAUREL, CEPILLADO, MEDIDAS 25 mm X 75 mm X 3,35 m LARGO; </t>
    </r>
    <r>
      <rPr>
        <b/>
        <sz val="9"/>
        <rFont val="Arial"/>
        <family val="2"/>
      </rPr>
      <t>Otra Caracteristica:</t>
    </r>
    <r>
      <rPr>
        <sz val="9"/>
        <rFont val="Arial"/>
        <family val="2"/>
      </rPr>
      <t xml:space="preserve"> Regla de amarillón semidura, de 2.54cm x 7.62cm (1" x 3"), y de 3.34m de largo.
</t>
    </r>
    <r>
      <rPr>
        <b/>
        <u/>
        <sz val="11"/>
        <rFont val="Arial"/>
        <family val="2"/>
      </rPr>
      <t/>
    </r>
  </si>
  <si>
    <r>
      <rPr>
        <b/>
        <sz val="9"/>
        <rFont val="Arial"/>
        <family val="2"/>
      </rPr>
      <t xml:space="preserve">(COMPRARED: 20303-045-000020)  </t>
    </r>
    <r>
      <rPr>
        <sz val="9"/>
        <rFont val="Arial"/>
        <family val="2"/>
      </rPr>
      <t xml:space="preserve">REGLA DE MADERA DE LAUREL, CEPILLADO, MEDIDAS 25 mm X 75 mm X 3,35 m LARGO  </t>
    </r>
    <r>
      <rPr>
        <b/>
        <sz val="9"/>
        <rFont val="Arial"/>
        <family val="2"/>
      </rPr>
      <t xml:space="preserve">Otra Caracteristica: </t>
    </r>
    <r>
      <rPr>
        <sz val="9"/>
        <rFont val="Arial"/>
        <family val="2"/>
      </rPr>
      <t xml:space="preserve">Regla en Laurel de 1''x3''x 4varas Con Cepillo.  </t>
    </r>
  </si>
  <si>
    <t>92110827</t>
  </si>
  <si>
    <t>REGLA DE PINO TRATADO Y CEPILLADO, MEDIDAS 2,54 cm x 7,62 cm (1 pulg. x 3 pulg.x 4 varas) LARGO DE 3,34 m</t>
  </si>
  <si>
    <t>90029728</t>
  </si>
  <si>
    <r>
      <t>TABLA DE MADERA DE LAUREL DE 5.08CM DE ANCHO X 2.54CM DE GRUESO X 3.36M DE LARGO;</t>
    </r>
    <r>
      <rPr>
        <b/>
        <sz val="9"/>
        <rFont val="Arial"/>
        <family val="2"/>
      </rPr>
      <t xml:space="preserve"> Otras Carateristicas:</t>
    </r>
    <r>
      <rPr>
        <sz val="9"/>
        <rFont val="Arial"/>
        <family val="2"/>
      </rPr>
      <t>Regla de Laurel en 1''x2''x4Varas, semidura cepillada.</t>
    </r>
  </si>
  <si>
    <t>92110838</t>
  </si>
  <si>
    <r>
      <t xml:space="preserve">REGLA DE PINO SEMIDURO, MEDIDAS 2,54 X 5,08 cm x 3,34 m DE LARGO (1 pulg. x 2 pulg. x 3,34 m) </t>
    </r>
    <r>
      <rPr>
        <sz val="9"/>
        <rFont val="Arial"/>
        <family val="2"/>
      </rPr>
      <t xml:space="preserve">
</t>
    </r>
  </si>
  <si>
    <t>92065639</t>
  </si>
  <si>
    <t xml:space="preserve"> REGLA DE MADERA, MEDIDAS 2,54 cm X 10,16 cm X 3,34 m Otra Caracteristica:  Regla de amarillón semidura, de 2,54 cm x 10,16 cm (1" x 4") Semidura, y de 3,34 m de largo. </t>
  </si>
  <si>
    <t>92110829</t>
  </si>
  <si>
    <t xml:space="preserve">REGLA DE PINO CEPILLADA, MEDIDAS 2,54 X 10,16 cm, LARGO 3,34 m (1 pulg. x 4 pulg x 4 varas) </t>
  </si>
  <si>
    <t>92110830</t>
  </si>
  <si>
    <t xml:space="preserve"> MADERA CUARTO REDONDO EN LAUREL, MEDIDAS 19,05 mm (3/4 pulg.) LARGO 3,34 m. </t>
  </si>
  <si>
    <t>000360</t>
  </si>
  <si>
    <t>92037792</t>
  </si>
  <si>
    <r>
      <t xml:space="preserve">MADERA ASERRADA (SEMIDURA SIN CEPILLAR) DE 31,75 mm X 75 mm X 3360 mm;  </t>
    </r>
    <r>
      <rPr>
        <b/>
        <sz val="9"/>
        <rFont val="Arial"/>
        <family val="2"/>
      </rPr>
      <t xml:space="preserve">Otra Caracteristicas: </t>
    </r>
    <r>
      <rPr>
        <sz val="9"/>
        <rFont val="Arial"/>
        <family val="2"/>
      </rPr>
      <t xml:space="preserve">Marco de 1-1/2'' x 3'' x 4 varas. </t>
    </r>
  </si>
  <si>
    <t>92122005</t>
  </si>
  <si>
    <r>
      <t xml:space="preserve">(COMPRARED: 20303-050-000005)  </t>
    </r>
    <r>
      <rPr>
        <sz val="9"/>
        <rFont val="Arial"/>
        <family val="2"/>
      </rPr>
      <t xml:space="preserve">TABLILLA DE MADERA SEMIDURA, MEDIDAS 12 mm ESPESOR X 75 mm ANCHO X 840 mm DE LARGO CON UNA ORILLA DESGASTADA (RODAPIE); </t>
    </r>
    <r>
      <rPr>
        <b/>
        <sz val="9"/>
        <rFont val="Arial"/>
        <family val="2"/>
      </rPr>
      <t>Otra Caracteristica:</t>
    </r>
    <r>
      <rPr>
        <sz val="9"/>
        <rFont val="Arial"/>
        <family val="2"/>
      </rPr>
      <t xml:space="preserve"> Rodapie de madera de laurel, con moldura, de 1,27 cm x 10,16 cm , y de 3,34 m de largo. </t>
    </r>
  </si>
  <si>
    <t>92110818</t>
  </si>
  <si>
    <t xml:space="preserve">TABLA DE MADERA SEMIDURA, MEDIDAS 2,54 cm x 25,40 cm (1 pulg. x 10 pulg x 4 varas) LARGO DE 3,34 m. </t>
  </si>
  <si>
    <t>000055</t>
  </si>
  <si>
    <t>92110831</t>
  </si>
  <si>
    <t>TABLA DE MADERA SEMIDURA, SIN CEPILLAR, MEDIDAS 2,54 cm x 30,48 cm X 3,34 m (1 pulg. x 12 pulg x 4 varas)</t>
  </si>
  <si>
    <t>92119711</t>
  </si>
  <si>
    <t xml:space="preserve">VENILLA DE MADERA DE LAUREL, SEMIDURA, CEPILLADA, MEDIDAS 12,7 mm x 12,7 mm x 3,36 m. </t>
  </si>
  <si>
    <t>300</t>
  </si>
  <si>
    <t>30171504</t>
  </si>
  <si>
    <t>92084358</t>
  </si>
  <si>
    <r>
      <t xml:space="preserve">(COMPRARED: 20303-300-000001) </t>
    </r>
    <r>
      <rPr>
        <sz val="9"/>
        <rFont val="Arial"/>
        <family val="2"/>
      </rPr>
      <t xml:space="preserve">PUERTA DE MADERA, DOBLE FORRO ANCHO 0,95 m DE ANCHO X ALTO 2,1 m, SECADA AL HORNO. </t>
    </r>
  </si>
  <si>
    <t>92112251</t>
  </si>
  <si>
    <t>PUERTA INTERNA CONSTRUIDA EN MADERA, DOBLE FORRO, MEDIDAS 0,90 m DE ANCHO X 2,10 m DE ALTO, GROSOR 4 cm</t>
  </si>
  <si>
    <t>92021805</t>
  </si>
  <si>
    <r>
      <t xml:space="preserve">REGLA DE MADERA SEMIDURA, SIN CEPILLAR, MEDIDAS 50 mm X 75 mm X 3.360 mm; </t>
    </r>
    <r>
      <rPr>
        <b/>
        <sz val="9"/>
        <rFont val="Arial"/>
        <family val="2"/>
      </rPr>
      <t xml:space="preserve">Otra Caracteristica: </t>
    </r>
    <r>
      <rPr>
        <sz val="9"/>
        <rFont val="Arial"/>
        <family val="2"/>
      </rPr>
      <t xml:space="preserve">Alfajia de pino sin cepillo, de 50,8 mm x 76,2 mm (2" x 3"), en piezas de 3,34 m. </t>
    </r>
  </si>
  <si>
    <t>92110816</t>
  </si>
  <si>
    <t>MADERA ASERRADA DE PINO, SIN CEPILLO, TIPO ALFAJIA, MEDIDAS 50,8 mm x 76,2 mm x 3,34 m (2 pulg. x 3 pulg x 4 varas)</t>
  </si>
  <si>
    <t>39101614</t>
  </si>
  <si>
    <t>92014012</t>
  </si>
  <si>
    <t xml:space="preserve">BOMBILLO HALURO METÁLICO (METALARC), 1500 W, 220-240 V, PARA LUMINARIA </t>
  </si>
  <si>
    <t>39101617</t>
  </si>
  <si>
    <t>92074480</t>
  </si>
  <si>
    <t xml:space="preserve">BOMBILLO DE SODIO DE 400 W, 220-240 V, 82 lm/W ROSCA MOGUL PARA LUMINARIA TIPO COBRA. </t>
  </si>
  <si>
    <t>001400</t>
  </si>
  <si>
    <t>39101619</t>
  </si>
  <si>
    <t>92143330</t>
  </si>
  <si>
    <t>LAMPARA FLUORESCENTE COMPACTA, POTENCIA DE 20 W, VOLTAJE DE 120 V, FRECUENCIA DE 50-60 Hz, ROSCA E27, EFICIENCIA DE 950 Lm/W, TIPO LUZ DIA</t>
  </si>
  <si>
    <t>001125</t>
  </si>
  <si>
    <t>40171517</t>
  </si>
  <si>
    <t>92081572</t>
  </si>
  <si>
    <t xml:space="preserve"> TUBO PVC CONDUIT  TIPO SCH 40,  19,05 mm (3/4") diámetro (UL). Cumple con UL651, Federal Especificación WC1094A, NEMA TC-2 </t>
  </si>
  <si>
    <t>92081574</t>
  </si>
  <si>
    <t xml:space="preserve">TUBO PVC CONDUIT  TIPO SCH 40,  12,7 mm (1/2") diámetro (UL). Cumple con UL651, Federal Especificación WC1094A, NEMA TC-2 </t>
  </si>
  <si>
    <t>92081577</t>
  </si>
  <si>
    <t xml:space="preserve"> TUBO PVC CONDUIT TIPO SCH 40,  Ø32 mm (1 1/4") diámetro (UL). Cumple con UL651, Federal Especificación WC1094A, NEMA TC-2 </t>
  </si>
  <si>
    <t>92081579</t>
  </si>
  <si>
    <t xml:space="preserve">TUBO PVC CONDUIT  TIPO SCH 40,  Ø25mm (1") diámetro (UL). Cumple con UL651, Federal Especificación WC1094A, NEMA TC-2 </t>
  </si>
  <si>
    <t>92081580</t>
  </si>
  <si>
    <t xml:space="preserve">TUBO PVC CONDUIT  TIPO SCH 40,  Ø38mm (1 1/2")diámetro  (UL). Cumple con UL651, Federal Especificación WC1094A, NEMA TC-2  </t>
  </si>
  <si>
    <t>92081581</t>
  </si>
  <si>
    <t>TUBO PVC CONDUIT TIPO SCH 40,  Ø51 mm (2") diámetro (UL). Cumple con UL651, Federal Especificación WC1094A, NEMA TC-2</t>
  </si>
  <si>
    <t>92081583</t>
  </si>
  <si>
    <t>TUBO PVC CONDUIT, CEDULA SCH 40, DIÁMETRO 76 mm (3 pulg) (UL), CUMPLE CON UL 651, FEDERAL SPECIFICATION WC1094A, NEMA TC-2</t>
  </si>
  <si>
    <t>39101605</t>
  </si>
  <si>
    <t>92066944</t>
  </si>
  <si>
    <t xml:space="preserve"> LUMINARIA TIPO TORTUGA, DE PARCHE, E27, 120 VAC, IP54,  200 mm LARGO X 107 mm ANCHO X 100 mm ALTURA, PARA USO EXTERIOR E INTERIOR, DIFUSOR DE VIDRIO SEMI TRASPARENTE</t>
  </si>
  <si>
    <t>001600</t>
  </si>
  <si>
    <t>39111612</t>
  </si>
  <si>
    <t>92084353</t>
  </si>
  <si>
    <r>
      <t xml:space="preserve">LUMINARIA LED PARA EXTERIORES TIPO REFLECTOR. VOLTAJE 100-240 VAC, 5600 LÚMENES. VIDA PROMEDIO mayor a 30000h. ÍNDICE DE RENDIMIENTO DEL COLOR MAYOR A 85%. TEMPERATURA DEL COLOR 6500K. CON BASE GIRATORIA PARA INSTALACIÓN EN MURO. GRADO DE PROTECCIÓN IP67. EFICIENCIA LUMÍNICA 80 Lm/W. TIPO FLOOD LIGHT. GUAL O SUPERIOR AL MODELO </t>
    </r>
    <r>
      <rPr>
        <b/>
        <sz val="9"/>
        <rFont val="Arial"/>
        <family val="2"/>
      </rPr>
      <t>JETA ECO70LED 6,5K 6500LM</t>
    </r>
    <r>
      <rPr>
        <sz val="9"/>
        <rFont val="Arial"/>
        <family val="2"/>
      </rPr>
      <t xml:space="preserve"> DE SYLVANIA. </t>
    </r>
  </si>
  <si>
    <t>92084355</t>
  </si>
  <si>
    <t>LUMINARIA LED PARA EXTERIORES PARA SOBREPONER EN MURO O PARED. ESPECIFICADA PARA AMBIENTES HÚMEDOS.  VOLTAJE 120-277 VAC, VIDA PROMEDIO 55000h, LÚMENES 3705, ÍNDICE DE RENDIMIENTO DE COLOR mayor a 70, TEMPERATURA DEL COLOR 5000K. EFICIENCIA LUMÍNICA 105 Lm/W. IGUAL O SUPERIOR AL MODELO FLS40U50B DE MAXLITE.</t>
  </si>
  <si>
    <t>001601</t>
  </si>
  <si>
    <t>92112359</t>
  </si>
  <si>
    <t>LAMPARA FLUORESCENTE COMPACTA (CFL) ROSCA E27. VOLTAJE 120 VAC. CICLO DE COMMUTACION MINIMO 10.000 CLICLOS. VIDA UTIL MINIMA 20.000 H. INDICE DE REPRODUCCION CROMATICO MINIMO 82%. CONTENIDO MAXIMO DE MERCURIO 2 mg. ETIQUETA DE EFICIENCIA ENERGETICA A. FLUJO LUMINOSO MINIMO 970 Lm. EFICACIA LUMIINICA MINIMA 65 Lm/W.</t>
  </si>
  <si>
    <t>39111501</t>
  </si>
  <si>
    <t>92148329</t>
  </si>
  <si>
    <r>
      <t xml:space="preserve">LUMINARIA TIPO "WALL PACK" DE TUBO FLUORESCENTE CÚADRUPLE O TRIPLE DE 26W PARA INSTALACIÓN SOBREPUESTA EN PARED. BASE DE POLICARBONATO . REFLECTOR DE 1,52mm (16 GAUGE EQUIVALENTE A 0.0598") DE ESPESOR FABRICADO DE CRS "COLD ROLLED STEEL" CON ACABADO DE POLVO DE POLIESTER BLANCO DE ALTA REFLECTANCIA. LENTE DE UNA SOLA PIEZA DE POLICARBONATO UV ESTABABILIZADO DE 3,302mm (0,130") DE ESPESOR. LISTADA UL PARA AMBIENTES MOJADOS. MODELO </t>
    </r>
    <r>
      <rPr>
        <b/>
        <sz val="9"/>
        <rFont val="Arial"/>
        <family val="2"/>
      </rPr>
      <t>QDBC-VE-26N-120V-LL</t>
    </r>
    <r>
      <rPr>
        <sz val="9"/>
        <rFont val="Arial"/>
        <family val="2"/>
      </rPr>
      <t xml:space="preserve"> DE EATON</t>
    </r>
  </si>
  <si>
    <t>92148330</t>
  </si>
  <si>
    <r>
      <t xml:space="preserve">LUMINARIA  DE  DOS TUBOS FLUORESCENTE F28T5 PARA INSTALACIÓN SUPERFICIAL TIPO WRAPAROUND CON CARCASA  DE CRS "COLD ROLLED STEEL" FORMADA CON TROQUEL. CUBIERTA DE BALASTRO FÁCILMENTE REMOVIBLE SIN HERRAMIENTAS. LISTADA PARA AMBIENTES HÚMEDOS. LENTE ACRÍLICO PRISMÁTICO . DIMENSIONES 1219 X  194 mm (48 X 7 5/8 ) PULGADAS. VOLTAJE 120-277 VAC. MODELO </t>
    </r>
    <r>
      <rPr>
        <b/>
        <sz val="9"/>
        <rFont val="Arial"/>
        <family val="2"/>
      </rPr>
      <t>4WN-228T5-UNV-EBT1</t>
    </r>
    <r>
      <rPr>
        <sz val="9"/>
        <rFont val="Arial"/>
        <family val="2"/>
      </rPr>
      <t xml:space="preserve">  DE EATON</t>
    </r>
    <r>
      <rPr>
        <b/>
        <sz val="9"/>
        <rFont val="Arial"/>
        <family val="2"/>
      </rPr>
      <t xml:space="preserve"> </t>
    </r>
  </si>
  <si>
    <t>92148331</t>
  </si>
  <si>
    <r>
      <t xml:space="preserve">LUMINARIA  DE  DOS TUBOS FLUORESCENTE F14T5 PARA INSTALACIÓN SUPERFICIAL TIPO WRAPAROUND CON CARCASA  DE CRS "COLD ROLLED STEEL" FORMADA CON TROQUEL. CUBIERTA DE BALASTRO FÁCILMENTE REMOVIBLE SIN HERRAMIENTAS. LISTADA PARA AMBIENTES HÚMEDOS. LENTE ACRÍLICO PRISMÁTICO . DIMENSIONES 610 X  194 mm (24 X 7 5/8 ) PULGADAS.  MODELO </t>
    </r>
    <r>
      <rPr>
        <b/>
        <sz val="9"/>
        <rFont val="Arial"/>
        <family val="2"/>
      </rPr>
      <t xml:space="preserve">2WN-214T5-UNV-EBT1  </t>
    </r>
    <r>
      <rPr>
        <sz val="9"/>
        <rFont val="Arial"/>
        <family val="2"/>
      </rPr>
      <t xml:space="preserve">DE EATON </t>
    </r>
  </si>
  <si>
    <t>39111544</t>
  </si>
  <si>
    <t>92148327</t>
  </si>
  <si>
    <r>
      <t xml:space="preserve">LUMINARIA LED TIPO "DOWNLIGHT" DE EMPOTRAR CIRCULAR. TAMAÑO DEL DIÁMETRO  212,73mm. REFLECTOR DE ALUMINIO DE UNA PIEZA DE ALTA EFICIENCIA. BASE E26 DE PORCELANA. COBERTOR DE BASE METÁLICO DE UNA PIEZA. LISTADO UL PARA AMBIENTES MOJADOS. GRADO DE PROTECCIÓN IP20. MODELO </t>
    </r>
    <r>
      <rPr>
        <b/>
        <sz val="9"/>
        <rFont val="Arial"/>
        <family val="2"/>
      </rPr>
      <t>PD8V120-80VC</t>
    </r>
    <r>
      <rPr>
        <sz val="9"/>
        <rFont val="Arial"/>
        <family val="2"/>
      </rPr>
      <t xml:space="preserve"> DE EATON</t>
    </r>
    <r>
      <rPr>
        <b/>
        <sz val="9"/>
        <rFont val="Arial"/>
        <family val="2"/>
      </rPr>
      <t>)</t>
    </r>
  </si>
  <si>
    <t>92148328</t>
  </si>
  <si>
    <r>
      <t xml:space="preserve">LUMINARIA LED ALTA EFICIENCIA TIPO "HIGH BAY" PARA INSTALACIÓN SUSPENDIDA TAMAÑO ESTANDAR DE 1232 X 512 mm (48 1/2 X 3/16 PULGADAS). REVESTIMIENTO DE HIERRO FOSFATADO CON INHIBIDOR DE OXIDACIÓN CON ACABADO DE ESMALTE BLANCO. 2 DRIVER DE 0-10 VDC ATENUABLE (DIMMING) ESTANDAR. VIDA ÚTIL IGUAL O SUPERIOR A LAS 60.000 HORAS. CUMPLE CON DIRECTIVA RoHS.CUMPLE CON ESTANDARES LM79/ LM-80.  LISTADO PARA AMBIENTES HÚMEDOS. ILUMINANCIA MÍNIMA DE 24002LM. TEMPERATURA DE COLOR MÍNIMA DE 4000K. EFICACIA LUMÍNIMA MÍNIMA DE 118 LM/W. POTENCIA MÁXIMA 203 W. VOLTAJE UNIVERSAL (120-277 VAC). INCLUYE ACCESORIO DE CADENA Y GANCHOS DE MONTAJE. MODELO </t>
    </r>
    <r>
      <rPr>
        <b/>
        <sz val="9"/>
        <rFont val="Arial"/>
        <family val="2"/>
      </rPr>
      <t>HBLED-LD4-24-W-WG-UNV-L840-CD2-HBAYC-CHAIN/SET/U</t>
    </r>
    <r>
      <rPr>
        <sz val="9"/>
        <rFont val="Arial"/>
        <family val="2"/>
      </rPr>
      <t xml:space="preserve"> DE EATON</t>
    </r>
    <r>
      <rPr>
        <b/>
        <sz val="9"/>
        <rFont val="Arial"/>
        <family val="2"/>
      </rPr>
      <t xml:space="preserve"> </t>
    </r>
  </si>
  <si>
    <t>92148944</t>
  </si>
  <si>
    <r>
      <t>LUMINARIA LED ANTIVANDÁLICA CONSTRUIDA DE  CRS "COLD ROLLED STEEL" FORMADA CON TROQUEL DE UNA SOLA PIEZA PARA MAXIMIZAR LA RESISTENCIA A LOS IMPACTOS Y PREVENIR EL VANDALISMO Y PENETRACIÓN NO AUTORIZADA A LA LUMINARIA. TORNILLOS RESISTENTES A LA MANIPULACIÓN. LISTADA PARA AMBIENTES HÚMEDOS. TEMPERATURA DE COLOR MÍNIMA 3500K. LENTE INTERNO ACRÍLICO PRISMÁTICO DE 0,125 mm, LENTO EXTERNO DE POLICARBONATO CLARO DE 0,187 mm. MODELO</t>
    </r>
    <r>
      <rPr>
        <b/>
        <sz val="9"/>
        <rFont val="Arial"/>
        <family val="2"/>
      </rPr>
      <t xml:space="preserve"> FCC-D-4-LD4-2HI-35-UNV-80/85-EDC1 </t>
    </r>
    <r>
      <rPr>
        <sz val="9"/>
        <rFont val="Arial"/>
        <family val="2"/>
      </rPr>
      <t xml:space="preserve">DE EATON  </t>
    </r>
  </si>
  <si>
    <t>92148945</t>
  </si>
  <si>
    <r>
      <t>LUMINARIA LED TIPO "WALL PACK" PARA INSTALACIÓN SOBREPUESTA EN PARED. EMPAQUE DE SILICONA DE UNA PIEZA PARA SELLAR LA CÁMARA ÓPTICA. LISTADA PARA AMBIENTES MOJADOS IP65. DRIVER ELECTRÓNICO DEL LED SOPORTA PRUEBAS DE SOBRETENSIÓN DE 3KV, DRIVER CLASE 2 VOLTAJE 120-277 VAC. REFLECTOR DE ALUMINIO ANONIZADO. DIMENSIONES 422 X 254 mm (16 5/8 X 10) PULGADAS. MODELO</t>
    </r>
    <r>
      <rPr>
        <b/>
        <sz val="9"/>
        <rFont val="Arial"/>
        <family val="2"/>
      </rPr>
      <t xml:space="preserve"> LDWP-GL-4A-120V-BK </t>
    </r>
    <r>
      <rPr>
        <sz val="9"/>
        <rFont val="Arial"/>
        <family val="2"/>
      </rPr>
      <t>DE EATON.</t>
    </r>
    <r>
      <rPr>
        <b/>
        <sz val="9"/>
        <rFont val="Arial"/>
        <family val="2"/>
      </rPr>
      <t xml:space="preserve">  </t>
    </r>
  </si>
  <si>
    <t>92148946</t>
  </si>
  <si>
    <t>92150578</t>
  </si>
  <si>
    <r>
      <t xml:space="preserve">LUMINARIA LED ALTA EFICIENCIA PARA EMPOTRAR TAMAÑO DE 603 X 1212 mm (23 3/4 X 47 11/16 PULGADAS). DRIVER DE 0-10 VDC ATENUABLE (DIMMING) ESTANDAR. EQUIPADA CON SENSORES DE  OCUPACIÓN INSTALADOS DE FÁBRICA PARA ATENUAR LA LUZ CUANDO EXISTA SUFICIENTE LUZ NATURAL. VIDA ÚTIL IGUAL O SUPERIOR A LAS 60.000 HORAS. CUMPLE CON DIRECTIVA RoHS.CUMPLE CON ESTANDARES LM79/ LM-80.  LISTADO PARA AMBIENTES HÚMEDOS. ILUMINANCIA MÍNIMA DE 5614LM. TEMPERATURA DE COLOR MÍNIMA DE 4000K. EFICACIA LUMÍNIMA MÍNIMA DE 103 LM/W. POTENCIA MÁXIMA 54,6 W. VOLTAJE UNIVERSAL (120-277 VAC). MODELO </t>
    </r>
    <r>
      <rPr>
        <b/>
        <sz val="9"/>
        <rFont val="Arial"/>
        <family val="2"/>
      </rPr>
      <t>24EN-LD1-54-UNV-L840-CD1</t>
    </r>
    <r>
      <rPr>
        <sz val="9"/>
        <rFont val="Arial"/>
        <family val="2"/>
      </rPr>
      <t xml:space="preserve">  DE EATON </t>
    </r>
  </si>
  <si>
    <t>92150579</t>
  </si>
  <si>
    <r>
      <t xml:space="preserve">LUMINARIA LED ALTA EFICIENCIA PARA EMPOTRAR TAMAÑO  DE 603 X 602 mm (23 3/4 X 23 11/16 PULGADAS). DRIVER DE 0-10 VDC ATENUABLE (DIMMING) ESTANDAR. EQUIPADA CON SENSORES DE  OCUPACIÓN INSTALADOS DE FÁBRICA PARA ATENUAR LA LUZ CUANDO EXISTA SUFICIENTE LUZ NATURAL. VIDA ÚTIL IGUALO SUPERIOR A LAS 60.000 HORAS. CUMPLE CON DIRECTIVA RoHS.CUMPLE CON ESTANDARES LM79/ LM-80.  LISTADO PARA AMBIENTES HÚMEDOS. ILUMINANCIA MÍNIMA DE 3466LM. TEMPERATURA DE COLOR MÍNIMA DE 4000K. EFICACIA LUMÍNIMA MÍNIMA DE 100 LM/W. POTENCIA MÁXIMA 34,8 W. VOLTAJE UNIVERSAL (120-277 VAC). MODELO </t>
    </r>
    <r>
      <rPr>
        <b/>
        <sz val="9"/>
        <rFont val="Arial"/>
        <family val="2"/>
      </rPr>
      <t xml:space="preserve">22EN-LD1-34-UNV-L840-CD1 </t>
    </r>
    <r>
      <rPr>
        <sz val="9"/>
        <rFont val="Arial"/>
        <family val="2"/>
      </rPr>
      <t xml:space="preserve">DE EATON </t>
    </r>
  </si>
  <si>
    <t>92150580</t>
  </si>
  <si>
    <r>
      <t>LUMINARIA LED ALTA EFICIENCIA PARA EMPOTRAR TAMAÑO DE 603 X 1212 mm (23 3/4 X 47 11/16 PULGADAS). DRIVER DE 0-10 VDC ATENUABLE (DIMMING) ESTANDAR. EQUIPADA CON SENSORES DE  OCUPACIÓN INSTALADOS DE FÁBRICA PARA ATENUAR LA LUZ CUANDO EXISTA SUFICIENTE LUZ NATURAL. VIDA ÚTIL IGUAL O SUPERIOR A LAS 60.000 HORAS. CUMPLE CON DIRECTIVA RoHS.CUMPLE CON ESTANDARES LM79/ LM-80.  LISTADO PARA AMBIENTES HÚMEDOS. ILUMINANCIA MÍNIMA DE 6938LM. TEMPERATURA DE COLOR MÍNIMA DE 4000K. EFICACIA LUMÍNIMA MÍNIMA DE 99 LM/W. POTENCIA MÁXIMA 70,2 W. VOLTAJE UNIVERSAL (120-277 VAC). MODELO</t>
    </r>
    <r>
      <rPr>
        <b/>
        <sz val="9"/>
        <rFont val="Arial"/>
        <family val="2"/>
      </rPr>
      <t xml:space="preserve"> 24EN-LD1-67-UNV-L840-CD1</t>
    </r>
    <r>
      <rPr>
        <sz val="9"/>
        <rFont val="Arial"/>
        <family val="2"/>
      </rPr>
      <t xml:space="preserve">  DE EATON</t>
    </r>
    <r>
      <rPr>
        <b/>
        <sz val="9"/>
        <rFont val="Arial"/>
        <family val="2"/>
      </rPr>
      <t xml:space="preserve"> </t>
    </r>
  </si>
  <si>
    <t>110701</t>
  </si>
  <si>
    <t>92148332</t>
  </si>
  <si>
    <r>
      <t xml:space="preserve">LUMINARIA LED DE EMERGENCIA PARA INSTALACIÓN EN PARED. VOLTAJE DE ENTRADA 120 VAC CON TRANSFORMADOR DE AISLAMIENTO. CARGADOR DE BATERÍA ESTADO SÓLIDO. CONMUTADOR DE ESTADO SÓLIDO. CON PROTECCIÓN DE SOBRECARGA Y CORTOCIRCUITO. CON LUZ PILOTO. LISTADA PARA AMBIENTES HÚMEDOS. DIMENSIONES 283 X 137 mm (11 1/8 X 5 3/8) PULGADAS. MODELO </t>
    </r>
    <r>
      <rPr>
        <b/>
        <sz val="9"/>
        <rFont val="Arial"/>
        <family val="2"/>
      </rPr>
      <t>CU2-LED</t>
    </r>
    <r>
      <rPr>
        <sz val="9"/>
        <rFont val="Arial"/>
        <family val="2"/>
      </rPr>
      <t xml:space="preserve">  DE EATON.</t>
    </r>
  </si>
  <si>
    <t>160601</t>
  </si>
  <si>
    <t>92084341</t>
  </si>
  <si>
    <r>
      <t xml:space="preserve">LUMINARIA LED PARA AMBIENTES HUMEDOS O CONTAMINADOS. CLASIFICACIÓN IP65. INSTALACION SOBREPUESTA SOBRE CIELORRASO. MULTIVOLTAJE. PARA CUATRO BARRAS LED. TEMPERATURA DEL COLOR 6500 K. INDICE DE RENDIMIENTO DEL COLOR 84, EFICACIA LUMINICA MINIMA 120 lm/W. DIMENSIONES 1230 mm x 201 mm.  
</t>
    </r>
    <r>
      <rPr>
        <b/>
        <sz val="9"/>
        <color rgb="FF000000"/>
        <rFont val="Arial"/>
        <family val="2"/>
      </rPr>
      <t xml:space="preserve">CALIDAD IGUAL O SUPERIOR A UL705LED-SMD-S2-4-6000LM-48 DE SYLVANIA. </t>
    </r>
  </si>
  <si>
    <r>
      <t xml:space="preserve">LUMINARIA LED PARA AMBIENTES HÚMEDOS O CONTAMINADOS. CLASIFICACIÓN IP65. INSTALACIÓN SOBREPUESTA SOBRE CIELORRASO. MULTIVOLTAJE. PARA CUATRO BARRAS LED 6500K. ÍNDICE DE RENDIMIENTO DEL COLOR 84, EFICACIA LUMÍNICA MÍNIMA 120 LM/W. DIMENSIONES 1230 mm x 201mm. 
</t>
    </r>
    <r>
      <rPr>
        <b/>
        <sz val="9"/>
        <color theme="1"/>
        <rFont val="Arial"/>
        <family val="2"/>
      </rPr>
      <t xml:space="preserve">INCLUYE BALASTRO DE EMERGENCIA INSTALADO DE FÁBRICA. IGUAL O SUPERIOR A UL705LED-SMD-S2-4-6000LM-48 DE SYLVANIA. </t>
    </r>
  </si>
  <si>
    <t>39111810</t>
  </si>
  <si>
    <t>92081564</t>
  </si>
  <si>
    <t xml:space="preserve">INTERRUPTOR (APAGADOR) SENCILLO, COLOR BLANCO, GRADO INDUSTRIAL ESPECIFICADO PARA APLICACIONES DE EXTRA USO PESADO, 15A, 120/277 VAC, UN POLO AUTOATERRIZADO, CABLEADO LATERAL Y TRASERO. INCLUYE PLACA DE ACERO INOXIDABLE. </t>
  </si>
  <si>
    <t>39122211</t>
  </si>
  <si>
    <t>92148326</t>
  </si>
  <si>
    <t>INTERRUPTOR (APAGADOR) DE PALANCA SILENCIOSO DE DOBLE POLO DE COLOR BLANCO, 30A, 120/277V. AUTOATERRIZADO. GRADO INDUSTRIAL. PARA APLICACIONES DE EXTRA USO PESADO. CABLEADO LATERAL Y TRASERO. CLASIFICACIÓN HP: 2HP-120V 2HP-240V-277V. INCLUYE PLACA DE ACERO INOXIDABLE. CALIDAD IGUAL O SUPERIOR A PS30AC2</t>
  </si>
  <si>
    <t>92081569</t>
  </si>
  <si>
    <t>INTERRUPTOR (APAGADOR) DE 3 VIAS, COLOR BLANCO, GRADO INDUSTRIAL EPECIFICADO PARA APLICACIONES DE EXTRA USO PESADO, 15A, 120/277 VAC.  INCLUYE PLACA DE ACERO INOXIDABLE.  000100</t>
  </si>
  <si>
    <t>39121600</t>
  </si>
  <si>
    <t>292082348</t>
  </si>
  <si>
    <t>INTERRUPTOR TERMOMAGNÉTICO INDUSTRIAL 90A, 3 POLOS, 600 VAC. CAPACIDAD INTERRUPTIVA 18KAIC A 600 VAC.  TERMINALES 14–3/0 AWG Aluminio o Cobre. PARA INSTALAR EN PANEL I-LINE, HGA36090.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t>
  </si>
  <si>
    <t>39121601</t>
  </si>
  <si>
    <t>92087423</t>
  </si>
  <si>
    <t xml:space="preserve"> DISYUNTOR (INTERRUPTOR, BREAKER), # QO120AFCI, 1 POLO, AMPERAJE 20 A, VOLTAJE 120 V, FRECUENCIA 60 Hz, CON PROTECCION DE FALLA A ARCO QO120CAFI</t>
  </si>
  <si>
    <t>39121602</t>
  </si>
  <si>
    <r>
      <t xml:space="preserve">DISYUNTOR (INTERRUPTOR, BREAKER) TERMOMAGNETICO # QO-120 DE 1 POLO 20 A 120/240 V TIPO EMBUTIR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  </t>
    </r>
    <r>
      <rPr>
        <b/>
        <sz val="9"/>
        <rFont val="Arial"/>
        <family val="2"/>
      </rPr>
      <t xml:space="preserve">QO120 </t>
    </r>
  </si>
  <si>
    <t>92005798</t>
  </si>
  <si>
    <t>INTERRUPTOR TERMO MAGNÉTICO DE TORNILLO 100A, 3 POLO, 120 V/240, CAPACIDAD 10KAIC a 240 VAC, QOB3100.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</si>
  <si>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92005800</t>
  </si>
  <si>
    <t>INTERRUPTOR TERMO MAGNÉTICO DE TORNILLO 60A, 3 POLO, 120 V/240, CAPACIDAD 10KAIC a 240 VAC,  QOB360.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</si>
  <si>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92005801</t>
  </si>
  <si>
    <t>INTERRUPTOR TERMO MAGNÉTICO DE TORNILLO 50A, 3 POLO, 120 V/240, CAPACIDAD 10KAIC a 240 VAC, QOB350.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</si>
  <si>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92005802</t>
  </si>
  <si>
    <t>INTERRUPTOR TERMO MAGNÉTICO DE TORNILLO 40A, 3 POLO, 120 V/240, CAPACIDAD 10KAIC a 240 VAC,  QOB340.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</si>
  <si>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92006472</t>
  </si>
  <si>
    <r>
      <t xml:space="preserve"> DISYUNTOR (INTERRUPTOR, BREAKER) TERMOMAGNETICO DE 2 POLOS DE 40 A DE 120/240 V TIPO QO PARA CENTRO CARGA SQUARE</t>
    </r>
    <r>
      <rPr>
        <b/>
        <sz val="9"/>
        <rFont val="Arial"/>
        <family val="2"/>
      </rPr>
      <t xml:space="preserve"> QO240 </t>
    </r>
  </si>
  <si>
    <t>92006545</t>
  </si>
  <si>
    <t xml:space="preserve">INTERRUPTOR TERMO MAGNÉTICO DE PRESIÓN 30A, 3 POLO, 120 V/240, CAPACIDAD 10KAIC, CH 330 </t>
  </si>
  <si>
    <t>92006546</t>
  </si>
  <si>
    <t>INTERRUPTOR TERMO MAGNÉTICO DE PRESIÓN 60A, 3 POLO, 120 V/240, CAPACIDAD 10KAIC,  CH360</t>
  </si>
  <si>
    <t>92006547</t>
  </si>
  <si>
    <t xml:space="preserve">INTERRUPTOR TERMO MAGNÉTICO DE PRESIÓN 90A, 3 POLO, 120 V/240, CAPACIDAD 10KAIC,  CH390 </t>
  </si>
  <si>
    <t>92006548</t>
  </si>
  <si>
    <t>INTERRUPTOR TERMO MAGNÉTICO DE PRESIÓN 100A, 3 POLO, 120 V/240, CAPACIDAD 10KAIC, CH3100</t>
  </si>
  <si>
    <t>92010709</t>
  </si>
  <si>
    <t>DISYUNTOR (INTERRUPTOR, BREAKER) TERMOMAGNETICO DE 1 POLO DE 20 A , 240 V TIPO ENCHUFAR, CAPACIDAD INTERRUPTIVA MÍNIMA DE 10 KA. CH120</t>
  </si>
  <si>
    <t>92010710</t>
  </si>
  <si>
    <t>DISYUNTOR (INTERRUPTOR, BREAKER) TERMOMAGNETICO DE 1 POLO DE 30 A, 240 V TIPO ENCHUFAR, CAPACIDAD INTERRUPTIVA MÍNIMA DE 10 KA. CH130</t>
  </si>
  <si>
    <t>92010711</t>
  </si>
  <si>
    <t xml:space="preserve">DISYUNTOR (INTERRUPTOR, BREAKER) TERMOMAGNETICO DE 1 POLO DE 40 A, 240 V TIPO ENCHUFAR, CAPACIDAD INTERRUPTIVA MÍNIMA DE 10 KA. CH140 </t>
  </si>
  <si>
    <t>92010715</t>
  </si>
  <si>
    <t xml:space="preserve">DISYUNTOR (INTERRUPTOR, BREAKER) TERMOMAGNETICO DE 2
 POLOS DE 100 A, 240 V TIPO ENCHUFAR, CAPACIDAD INTERRUPTIVA MÍNIMA DE 10 KA. CH2100   </t>
  </si>
  <si>
    <t>92010716</t>
  </si>
  <si>
    <t xml:space="preserve">INTERRUPTOR TERMO MAGNÉTICO DE PRESIÓN 40A, 3 POLO, 120 V/240, CAPACIDAD 10KAIC,  CH340 </t>
  </si>
  <si>
    <t>92029209</t>
  </si>
  <si>
    <t>DISYUNTOR (INTERRUPTOR, BREAKER) TERMOMAGNETICO DE 3 POLOS DE 50 A TIPO F, DE FIBRA DE VIDRIO-POLIÉSTER DE 600 VAC COMO MÍNIMO, OPERAR A 60 Hz # FD3050L</t>
  </si>
  <si>
    <t>92029232</t>
  </si>
  <si>
    <t>DISYUNTOR (INTERRUPTOR, BREAKER) TERMOMAGNETICO DE 2 POLOS DE 100 A TIPO F, DE FIBRA DE VIDRIO-POLIÉSTER DE 600 VAC COMO MÍNIMO, OPERAR A 60 Hz # FD2100L</t>
  </si>
  <si>
    <t>92029233</t>
  </si>
  <si>
    <t>DISYUNTOR (INTERRUPTOR, BREAKER) TERMOMAGNETICO DE 2 POLOS DE 90 A TIPO F, DE FIBRA DE VIDRIO-POLIÉSTER DE 600 VAC COMO MÍNIMO, OPERAR A 60 Hz # FD2090L</t>
  </si>
  <si>
    <t>92035359</t>
  </si>
  <si>
    <t xml:space="preserve">INTERRUPTOR TERMO MAGNÉTICO DE PRESIÓN 50A, 3 POLO, 120 V/240, CAPACIDAD 10KAIC, CH350    </t>
  </si>
  <si>
    <t>92035880</t>
  </si>
  <si>
    <t>DISYUNTOR (INTERRUPTOR, BREAKER) TERMOMAGNETICO # CH-150 TIPO EMBUTIR DE 1 POLO 50 A. 120/240 V. CH150</t>
  </si>
  <si>
    <t>92035884</t>
  </si>
  <si>
    <t>DISYUNTOR (INTERRUPTOR, BREAKER) TERMOMAGNETICO # CH-215 DE 2 POLOS 15 A 120/240 V. TIPO EMBUTIR CH215</t>
  </si>
  <si>
    <t>92035887</t>
  </si>
  <si>
    <r>
      <t xml:space="preserve">DISYUNTOR (INTERRUPTOR, BREAKER) TERMOMAGNETICO # CH-220 DE 2 POLOS 20 A 120/240 V TIPO EMBUTIR  </t>
    </r>
    <r>
      <rPr>
        <b/>
        <sz val="9"/>
        <rFont val="Arial"/>
        <family val="2"/>
      </rPr>
      <t>CH220</t>
    </r>
    <r>
      <rPr>
        <sz val="9"/>
        <rFont val="Arial"/>
        <family val="2"/>
      </rPr>
      <t xml:space="preserve">
</t>
    </r>
  </si>
  <si>
    <t>92035906</t>
  </si>
  <si>
    <t>DISYUNTOR (INTERRUPTOR, BREAKER) TERMOMAGNETICO # CH-230 DE 2 POLOS 30 A 120/240 V TIPO EMBUTIR CH230</t>
  </si>
  <si>
    <t>92035907</t>
  </si>
  <si>
    <t xml:space="preserve">DISYUNTOR (INTERRUPTOR, BREAKER) TERMOMAGNETICO DE 2 POLOS 40 A 120/240 V TIPO EMBUTIR # CH-240 </t>
  </si>
  <si>
    <t>92035910</t>
  </si>
  <si>
    <t xml:space="preserve">DISYUNTOR (INTERRUPTOR, BREAKER) TERMOMAGNETICO # CH-250 DE 2 POLOS 50 A. 120/240 V. TIPO EMBUTIR CH250 </t>
  </si>
  <si>
    <t>92035912</t>
  </si>
  <si>
    <t xml:space="preserve">DISYUNTOR (INTERRUPTOR, BREAKER) TERMOMAGNETICO DE 2 POLOS 60 A 120/240 V TIPO EMBUTIR # CH-260 </t>
  </si>
  <si>
    <t>92035914</t>
  </si>
  <si>
    <t xml:space="preserve">DISYUNTOR (INTERRUPTOR, BREAKER) TERMOMAGNETICO DE 2 POLOS 70 A 120/240 V TIPO EMBUTIR # CH-270 </t>
  </si>
  <si>
    <t>92035919</t>
  </si>
  <si>
    <t>DISYUNTOR (INTERRUPTOR, BREAKER) TERMOMAGNETICO # CH-290 DE 2 POLOS 90 A. 110/120 V. TIPO EMBUTIR CH290</t>
  </si>
  <si>
    <t>92036753</t>
  </si>
  <si>
    <t>DISYUNTOR (INTERRUPTOR, BREAKER) TERMOMAGNETICO # CH2125 TIPO EMBUTIR 2 POLOS DE 125 A. 120/240 V. CH2125</t>
  </si>
  <si>
    <t>92038177</t>
  </si>
  <si>
    <r>
      <t xml:space="preserve">DISYUNTOR (INTERRUPTOR, BREAKER) TERMOMAGNETICO # QO290 TIPO DE ENCHUFAR DE 2 POLOS, 90 A, DE 120/240 V, PROTECCION CONTRA SOBRECARGA Y CORTOCIRCUITO. </t>
    </r>
    <r>
      <rPr>
        <b/>
        <sz val="9"/>
        <rFont val="Arial"/>
        <family val="2"/>
      </rPr>
      <t>QO290</t>
    </r>
  </si>
  <si>
    <t>92038178</t>
  </si>
  <si>
    <t xml:space="preserve">DISYUNTOR (INTERRUPTOR, BREAKER) TERMOMAGNETICO # QO2125 TIPO DE ENCHUFAR DE 2 POLOS, 125 A, DE 120/240 V, PROTECCION CONTRA SOBRECARGA Y CORTO CIRCUITO </t>
  </si>
  <si>
    <t>92049230</t>
  </si>
  <si>
    <r>
      <t xml:space="preserve">INTERRUPTOR TERMO MAGNÉTICO DE PRESIÓN 40A, 1 POLO, 120 V, CAPACIDAD 10KAIC a 240 VAC, QO140.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 </t>
    </r>
    <r>
      <rPr>
        <b/>
        <sz val="9"/>
        <rFont val="Arial"/>
        <family val="2"/>
      </rPr>
      <t>QO140</t>
    </r>
  </si>
  <si>
    <t>92049233</t>
  </si>
  <si>
    <r>
      <t xml:space="preserve">DISYUNTOR (INTERRUPTOR, BREAKER) TERMOMAGNETICO # QO220 DE 2 POLO 20 A. 120/240 V TIPO DE ENCHUFAR.  </t>
    </r>
    <r>
      <rPr>
        <b/>
        <sz val="9"/>
        <rFont val="Arial"/>
        <family val="2"/>
      </rPr>
      <t xml:space="preserve">QO220 </t>
    </r>
  </si>
  <si>
    <t>92061325</t>
  </si>
  <si>
    <t>INTERRUPTOR TERMO MAGNÉTICO DE TORNILLO 90A, 3 POLO, 120 V/240, CAPACIDAD 10KAIC a 240 VAC, QOB390.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</si>
  <si>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92062378</t>
  </si>
  <si>
    <t xml:space="preserve">DISYUNTOR (INTERRUPTOR, BREAKER), TERMOMAGNETICO, # QO-360, DE 3 POLOS, AMPERAJE 60 A, VOLTAJE 120/240 V QO360 </t>
  </si>
  <si>
    <t xml:space="preserve"> 000001</t>
  </si>
  <si>
    <t>92063801</t>
  </si>
  <si>
    <r>
      <t xml:space="preserve">DISYUNTOR (INTERRUPTOR, BREAKER), TIPO QO-315, DE 3 POLOS, AMPERAJE 15 A, VOLTAJE 120/240 V </t>
    </r>
    <r>
      <rPr>
        <b/>
        <sz val="9"/>
        <rFont val="Arial"/>
        <family val="2"/>
      </rPr>
      <t xml:space="preserve"> QO315 </t>
    </r>
  </si>
  <si>
    <t>92064014</t>
  </si>
  <si>
    <t>INTERRUPTOR TERMO MAGNÉTICO DE TORNILLO 100A, 2 POLO, 120 V/240, CAPACIDAD 10KAIC a 240 VAC, QOB2100.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</si>
  <si>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92064019</t>
  </si>
  <si>
    <t>INTERRUPTOR TERMO MAGNÉTICO DE TORNILLO 125A, 2 POLO, 120 V/240, CAPACIDAD 10KAIC a 240 VAC, QOB2125.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</si>
  <si>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 xml:space="preserve">000001 </t>
  </si>
  <si>
    <t>92064202</t>
  </si>
  <si>
    <r>
      <rPr>
        <sz val="9"/>
        <rFont val="Arial"/>
        <family val="2"/>
      </rPr>
      <t>INTERRUPTOR TERMOMAGNÉTICO INDUSTRIAL 60A, 3 POLOS, 600 VAC. CAPACIDAD INTERRUPTIVA 35KAIC A 480 VAC. TERMINALES 14–3/0 AWG Aluminio o Cobre. PARA INSTALAR EN PANEL I-LINE,</t>
    </r>
    <r>
      <rPr>
        <b/>
        <sz val="9"/>
        <rFont val="Arial"/>
        <family val="2"/>
      </rPr>
      <t xml:space="preserve"> HGA36060</t>
    </r>
    <r>
      <rPr>
        <sz val="9"/>
        <rFont val="Arial"/>
        <family val="2"/>
      </rPr>
      <t xml:space="preserve">.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 </t>
    </r>
  </si>
  <si>
    <t>92068481</t>
  </si>
  <si>
    <t xml:space="preserve">INTERRUPTOR TERMO MAGNÉTICO DE PRESIÓN 50A, 1 POLO, 120 V, CAPACIDAD 10KAIC a 240 VAC, QO150.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 </t>
  </si>
  <si>
    <t>92069927</t>
  </si>
  <si>
    <t>DISYUNTOR (INTERRUPTOR) TERMOMAGNETICO TIPO QO3100, AMPERAJE 100 A, 3 POLOS, VOLTAJE 120-240 V PARA TABLERO</t>
  </si>
  <si>
    <t>92080640</t>
  </si>
  <si>
    <t>DISYUNTOR (INTERRUPTOR, BREAKER) TERMOMAGNETICO # FD3125L DE 3 POLOS, 125 A, 600 V. PARA TABLERO CUTLER HAMMER</t>
  </si>
  <si>
    <t>92082058</t>
  </si>
  <si>
    <t>INTERRUPTOR TERMO MAGNÉTICO DE PRESIÓN 125A, 3 POLO, 120 V/240, CAPACIDAD 10KAIC, CH3125</t>
  </si>
  <si>
    <t>92082060</t>
  </si>
  <si>
    <t xml:space="preserve">DISYUNTOR (INTERRUPTOR, BREAKER) TERMOMAGNETICO INDUSTRIAL 60A, 2 POLOS, 600 VAC, CAPACIDAD INTERRUPTIVA 35KAIC A 480 VAC, FD2060L. ESTÁNDARES Y NORMAS: NMX-J-266-1 994 ANCE, NEMA AB1-1 986 IEC 1 57-1 (P1-P2) PARTE 1, UL 489  </t>
  </si>
  <si>
    <t>92082064</t>
  </si>
  <si>
    <t>DISYUNTOR (INTERRUPTOR, BREAKER) TERMOMAGNETICO INDUSTRIAL 60A, 2 POLOS, 600 VAC, CAPACIDAD INTERRUPTIVA 35KAIC A 480 VAC, FD2060L. ESTANDARES Y NORMAS: NMX-J-266-1 994 ANCE, NEMA AB1-1 986 IEC 1 57-1 (P1-P2) PARTE 1, UL 489</t>
  </si>
  <si>
    <t>92082070</t>
  </si>
  <si>
    <t xml:space="preserve">DISYUNTOR (INTERRUPTOR, BREAKER) TERMOMAGNETICO INDUSTRIAL 125A, 2 POLOS, 600 VAC, CAPACIDAD INTERRUPTIVA 35KAIC A 480 VAC, FD2125L. ESTÁNDARES Y NORMAS: NMX-J-266-1 994 ANCE, NEMA AB1-1 986 IEC 1 57-1 (P1-P2) PARTE 1, UL 489 </t>
  </si>
  <si>
    <t>92082311</t>
  </si>
  <si>
    <t xml:space="preserve">DISYUNTOR (INTERRUPTOR, BREAKER)  TERMOMAGNETICO INDUSTRIAL 100A, 3 POLOS, 600 VAC, CAPACIDAD INTERRUPTIVA 14KAIC A 600 VAC, FDB3100L. ESTÁNDARES Y NORMAS: NMX-J-266-1 994 ANCE, NEMA AB1-1 986 IEC 1 57-1 (P1-P2) PARTE 1, UL 489 </t>
  </si>
  <si>
    <t>92082316</t>
  </si>
  <si>
    <t>INTERRUPTOR TERMO MAGNÉTICO INDUSTRIAL 200A, 3 POLOS, 600 VAC. CAPACIDAD INTERRUPTIVA 35KAIC A 480 VAC. JD3200L. ESTÁNDARES Y NORMAS: NMX-J-266-1 994 ANCE. NEMA AB1 -1 986 IEC 1 57-1 (P1 Y P2) PARTE 1 , UL 489.</t>
  </si>
  <si>
    <t>92082320</t>
  </si>
  <si>
    <t>INTERRUPTOR TERMO MAGNÉTICO DE PRESIÓN 30A, 1 POLO, 120 V, CAPACIDAD 10KAIC a 240 VAC, QO130.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</si>
  <si>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92082321</t>
  </si>
  <si>
    <t>INTERRUPTOR TERMO MAGNÉTICO DE PRESIÓN 90A, 2 POLO, 120 V/240, CAPACIDAD 10KAIC a 240 VAC, QO290.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</si>
  <si>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92082322</t>
  </si>
  <si>
    <r>
      <t xml:space="preserve">DISYUNTOR (INTERRUPTOR, BREAKER) TERMOMAGNETICO DE PRESION 70A, 2 POLOS, 120 V/240, CAPACIDAD 10KAIC A 240 VAC, # QO270. CON INDICADOR VISIBLE DE DISPARO </t>
    </r>
    <r>
      <rPr>
        <b/>
        <sz val="9"/>
        <rFont val="Arial"/>
        <family val="2"/>
      </rPr>
      <t xml:space="preserve">QO270 </t>
    </r>
  </si>
  <si>
    <t>92082323</t>
  </si>
  <si>
    <t xml:space="preserve">DISYUNTOR (INTERRUPTOR, BREAKER) TERMOMAGNETICO DE PRESION 100A, 2 POLOS, 120 V/240, CAPACIDAD 10KAIC A 240 VAC, # QO2100. CON INDICADOR VISIBLE DE DISPARO.   QO2100 </t>
  </si>
  <si>
    <t>92082325</t>
  </si>
  <si>
    <t>DISYUNTOR (INTERRUPTOR, BREAKER) TERMOMAGNETICO DE PRESION 20A, 3 POLOS, 120 V/240, CAPACIDAD 10KAIC A 240 VAC, # QO320. CON INDICADOR VISIBLE DE DISPARO. QO320</t>
  </si>
  <si>
    <t>92082326</t>
  </si>
  <si>
    <t xml:space="preserve">DISYUNTOR (INTERRUPTOR, BREAKER) TERMOMAGNETICO DE PRESION 30A, 3 POLOS, 120 V/240, CAPACIDAD 10KAIC A 240 VAC, # QO330. CON INDICADOR VISIBLE DE DISPARO. QO330 </t>
  </si>
  <si>
    <t>92082327</t>
  </si>
  <si>
    <t xml:space="preserve">DISYUNTOR (INTERRUPTOR, BREAKER) TERMOMAGNETICO DE PRESION 90A, 3 POLOS, 120 V/240, CAPACIDAD 10KAIC A 240 VAC, # QO390. CON INDICADOR VISIBLE DE DISPARO. QO390 </t>
  </si>
  <si>
    <t>92082330</t>
  </si>
  <si>
    <t>INTERRUPTOR TERMO MAGNÉTICO DE PRESIÓN 20A, 1 POLO, 120 V, CAPACIDAD 10KAIC a 240 VAC,  QO120CAFI. Interruptor termo magnético de presión 20A con protección de interrupción de circuito por falla a tierra. UL Standard 489 and CSA C22.2 #144</t>
  </si>
  <si>
    <t>92082332</t>
  </si>
  <si>
    <t>INTERRUPTOR TERMO MAGNÉTICO DE TORNILLO 20A, 1 POLO, 120 V, CAPACIDAD 10KAIC a 240 VAC, QOB120.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</si>
  <si>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92082335</t>
  </si>
  <si>
    <t>INTERRUPTOR TERMO MAGNÉTICO DE TORNILLO30A, 1 POLO, 120 V, CAPACIDAD 10KAIC a 240 VAC, QOB130.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</si>
  <si>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92082342</t>
  </si>
  <si>
    <r>
      <t xml:space="preserve">INTERRUPTOR TERMOMAGNÉTICO INDUSTRIAL 200A, 3 POLOS, 600 VAC. CAPACIDAD INTERRUPTIVA 35KAIC A 480 VAC. TERMINALES 3/0 AWG–350 kcmil Aluminio o Cobre. PARA INSTALAR EN PANEL I-LINE, </t>
    </r>
    <r>
      <rPr>
        <b/>
        <sz val="9"/>
        <rFont val="Arial"/>
        <family val="2"/>
      </rPr>
      <t>JGA36200</t>
    </r>
    <r>
      <rPr>
        <sz val="9"/>
        <rFont val="Arial"/>
        <family val="2"/>
      </rPr>
      <t>.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t>
    </r>
    <r>
      <rPr>
        <b/>
        <sz val="9"/>
        <rFont val="Arial"/>
        <family val="2"/>
      </rPr>
      <t xml:space="preserve"> </t>
    </r>
  </si>
  <si>
    <t>92082343</t>
  </si>
  <si>
    <r>
      <t xml:space="preserve">INTERRUPTOR TERMOMAGNÉTICO INDUSTRIAL 150A, 3 POLOS, 600 VAC. CAPACIDAD INTERRUPTIVA 35KAIC A 480 VAC. TERMINALES 4–4/0 AWG Aluminio o Cobre. PARA INSTALAR EN PANEL I-LINE, </t>
    </r>
    <r>
      <rPr>
        <b/>
        <sz val="9"/>
        <rFont val="Arial"/>
        <family val="2"/>
      </rPr>
      <t>JGA36150</t>
    </r>
    <r>
      <rPr>
        <sz val="9"/>
        <rFont val="Arial"/>
        <family val="2"/>
      </rPr>
      <t>.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t>
    </r>
  </si>
  <si>
    <r>
      <t xml:space="preserve">INTERRUPTOR TERMOMAGNÉTICO INDUSTRIAL 125A, 3 POLOS, 600 VAC. CAPACIDAD INTERRUPTIVA 18KAIC A 600 VAC. TERMINALES 14–3/0 AWG Aluminio o Cobre. PARA INSTALAR EN PANEL I-LINE, </t>
    </r>
    <r>
      <rPr>
        <b/>
        <sz val="9"/>
        <rFont val="Arial"/>
        <family val="2"/>
      </rPr>
      <t>HGA36125</t>
    </r>
    <r>
      <rPr>
        <sz val="9"/>
        <rFont val="Arial"/>
        <family val="2"/>
      </rPr>
      <t>.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t>
    </r>
  </si>
  <si>
    <t>92082345</t>
  </si>
  <si>
    <t xml:space="preserve">INTERRUPTOR TERMOMAGNÉTICO INDUSTRIAL 100A, 3 POLOS, 600 VAC. CAPACIDAD INTERRUPTIVA 18KAIC A 600 VAC. TERMINALES 14–3/0 AWG Aluminio o Cobre. PARA INSTALAR EN PANEL I-LINE, HGA36100. Con botón de disparo manual. Clasificado para los siguientes voltajes: 120 VAC, 120/240 VAC, 240 VAC, 277 VAC, 480Y/120 VAC, 480 VAC, 600 VAC. Estandares y Normas: UL 489,(NEMA AB-1 Standard, CSA Certified to CSA C22.2 No. 5-02 Standard, File LR7551, IEC 60947-2 Standard, Federal Specification W-C-375B/GEN as Class 11a, 11b; 12a, 12b; and 13a, 13b  </t>
  </si>
  <si>
    <t>92082347</t>
  </si>
  <si>
    <t>INTERRUPTOR TERMO MAGNÉTICO DE TORNILLO 15A, 2 POLOS, 120 V/240, CAPACIDAD 10KAIC a 240 VAC, QOB215.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</si>
  <si>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92082349</t>
  </si>
  <si>
    <t>INTERRUPTOR TERMO MAGNÉTICO DE TORNILLO 100A, 2 POLO, 120 V/240, CAPACIDAD 10KAIC a 240 VAC, QOB290.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</si>
  <si>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92082351</t>
  </si>
  <si>
    <t>INTERRUPTOR TERMO MAGNÉTICO DE TORNILLO 50A, 2 POLO, 120 V/240, CAPACIDAD 10KAIC a 240 VAC, QOB250.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</si>
  <si>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92082352</t>
  </si>
  <si>
    <t>INTERRUPTOR TERMO MAGNÉTICO DE TORNILLO 40A, 2 POLO, 120 V/240, CAPACIDAD 10KAIC a 240 VAC,  QOB240.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</si>
  <si>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92082353</t>
  </si>
  <si>
    <t>INTERRUPTOR TERMO MAGNÉTICO DE TORNILLO 30A, 2 POLO, 120 V/240, CAPACIDAD 10KAIC a 240 VAC, QOB230.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</si>
  <si>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92148060</t>
  </si>
  <si>
    <r>
      <t xml:space="preserve">INTERRUPTOR TERMO MAGNÉTICO DE PRESIÓN TWIN 20A/20A, 1 POLO, 120 V, CAPACIDAD 10KAIC  </t>
    </r>
    <r>
      <rPr>
        <b/>
        <sz val="9"/>
        <rFont val="Arial"/>
        <family val="2"/>
      </rPr>
      <t>CHNT2020.</t>
    </r>
    <r>
      <rPr>
        <sz val="9"/>
        <rFont val="Arial"/>
        <family val="2"/>
      </rPr>
      <t xml:space="preserve">
</t>
    </r>
  </si>
  <si>
    <t>92009988</t>
  </si>
  <si>
    <t xml:space="preserve"> INTERRUPTOR (BREAKER) QO 20 A 2P 120/240</t>
  </si>
  <si>
    <t>92064246</t>
  </si>
  <si>
    <t xml:space="preserve">DISYUNTOR (INTERRUPTOR, BREAKER), TIPO QO, DE 2 POLOS, AMPERIOS 30 A, VOLTAJE 120/240 V FRECUENCIA 50/60 Hz QO230 </t>
  </si>
  <si>
    <t>000180</t>
  </si>
  <si>
    <t>92054855</t>
  </si>
  <si>
    <t xml:space="preserve">DISYUNTOR (INTERRUPTOR, BREAKER), TIPO QO-260, DE 2 POLOS, AMPERIOS 60 A, VOLTAJE 120/240 V FRECUENCIA 50/60 Hz QO250 </t>
  </si>
  <si>
    <t>92066029</t>
  </si>
  <si>
    <t xml:space="preserve">DISYUNTOR (INTERRUPTOR, BREAKER), TIPO QO-260, DE 2 POLOS, AMPERIOS 60 A, VOLTAJE 120/240 V FRECUENCIA 50/60 Hz QO260 </t>
  </si>
  <si>
    <t>92066030</t>
  </si>
  <si>
    <t>DISYUNTOR (INTERRUPTOR, BREAKER), TIPO QO-B, DE 2 POLOS, AMPERIOS 60 A, VOLTAJE 120/240 V FRECUENCIA 50/60 Hz</t>
  </si>
  <si>
    <t>92063800</t>
  </si>
  <si>
    <t xml:space="preserve"> DISYUNTOR (INTERRUPTOR, BREAKER), TIPO QO-B, DE 3 POLOS, AMPERAJE 15 A, VOLTAJE 120/240 V.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</si>
  <si>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92062684</t>
  </si>
  <si>
    <t>DISYUNTOR (INTERRUPTOR, BREAKER), TIPO QO-B, DE 3 POLOS, AMPERIOS 30 A, VOLTAJE 120/240 V FRECUENCIA 50/60 Hz DISYUNTOR (INTERRUPTOR, BREAKER), TIPO QO-B, DE 3 POLOS, AMPERIOS 30 A, VOLTAJE 120/240 V FRECUENCIA 50/60 Hz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</si>
  <si>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92065883</t>
  </si>
  <si>
    <t xml:space="preserve">DISYUNTOR (INTERRUPTOR, BREAKER), TIPO QO-340, DE 3 POLOS, AMPERIOS 40 A, VOLTAJE 120/240 V FRECUENCIA 50/60 Hz QO340 </t>
  </si>
  <si>
    <t>92004903</t>
  </si>
  <si>
    <t xml:space="preserve"> DISYUNTOR (INTERRUPTOR, BREAKER) TERMO MAGNÉTICO DE 3 POLOS DE 50 A DE 120/240 V # Q0350</t>
  </si>
  <si>
    <t>26121613</t>
  </si>
  <si>
    <t>92014065</t>
  </si>
  <si>
    <t>CABLE CONDUCTOR DE ALUMINIO FORRADO TRIPLEX FASES AAC # 2 AWG NEUTRO AAAC 48,69 kcm (SOLASTER) (TY-3</t>
  </si>
  <si>
    <t>92014067</t>
  </si>
  <si>
    <t xml:space="preserve">CABLE CONDUCTOR DE ALUMINIO FORRADO TRIPLEX FASES AAC # 6 AWG NEUTRO AAAC 30,58 kcm (HIPPA) (TY-1) </t>
  </si>
  <si>
    <t>92014068</t>
  </si>
  <si>
    <t>CABLE CONDUCTOR DE ALUMINIO FORRADO TRIPLEX FASES AAC # 4 AWG NEUTRO AAAC 48,69 kcm (BARNACLES) (TY-2</t>
  </si>
  <si>
    <t>92113968</t>
  </si>
  <si>
    <t>CABLE CONDUCTOR DE ALUMINIO TRIPLEX FORRADO FASES AAC # 1/0 AWG NEUTRO AAAC 123,3 kcm, 600 V,  (GAmmARUS) (TY-4A)</t>
  </si>
  <si>
    <t>26121634</t>
  </si>
  <si>
    <t>90011610</t>
  </si>
  <si>
    <t>CABLE DE COBRE FORRADO # 6 AWG THHN VERDE especificado para 600 VAC temperatura máxima de operación 90 grados.</t>
  </si>
  <si>
    <t>90026087</t>
  </si>
  <si>
    <t xml:space="preserve">CABLE ELÉCTRICO DE COBRE FORRADO TGP 3 X 12 P/600V </t>
  </si>
  <si>
    <t>92005948</t>
  </si>
  <si>
    <t>CABLE DE COBRE TIPO TGP, CALIBRE 4 X 12 AWG, 7 HILOS, C-F, AISLAMIENTO THHN.</t>
  </si>
  <si>
    <t>92010885</t>
  </si>
  <si>
    <t>CABLE DE COBRE CALIBRE # 12 AWG, 7 HILOS, C/F, AISLAMIENTO THHN, MONOCONDUCTOR, VOLTAJE MÁXIMO DE OPERACIÓN DE 600 V, CUBIERTA COLOR VERDE</t>
  </si>
  <si>
    <t>92010886</t>
  </si>
  <si>
    <t xml:space="preserve">CABLE DE COBRE CALIBRE # 12 AWG, 7 HILOS, C/F, AISLAMIENTO THHN, MONOCONDUCTOR, VOLTAJE MÁXIMO DE OPERACIÓN DE 600 V, CUBIERTA COLOR BLANCO  </t>
  </si>
  <si>
    <t>92010887</t>
  </si>
  <si>
    <t>CABLE DE COBRE CALIBRE # 12 AWG, 7 HILOS, C/F, AISLAMIENTO THHN, MONOCONDUCTOR, VOLTAJE MAXIMO DE OPERACION DE 600 V, CUBIERTA COLOR AZUL</t>
  </si>
  <si>
    <t>92010888</t>
  </si>
  <si>
    <t xml:space="preserve">CABLE DE COBRE CALIBRE # 12 AWG, 7 HILOS, C/F, AISLAMIENTO THHN, MONOCONDUCTOR, VOLTAJE MÁXIMO DE OPERACIÓN DE 600 V, CUBIERTA COLOR AZUL </t>
  </si>
  <si>
    <t>92010889</t>
  </si>
  <si>
    <t xml:space="preserve">CABLE DE COBRE CALIBRE # 12 AWG, 7 HILOS, C/F, AISLAMIENTO THHN, MONOCONDUCTOR, VOLTAJE MÁXIMO DE OPERACIÓN DE 600 V, CUBIERTA COLOR NEGRO </t>
  </si>
  <si>
    <t>92022544</t>
  </si>
  <si>
    <t>CABLE ELÉCTRICO DE COBRE FORRADO TIPO TGP # 4 X 10 AWG PARA 600 V, 7 HILOS</t>
  </si>
  <si>
    <t>92022558</t>
  </si>
  <si>
    <t xml:space="preserve">CABLE ELÉCTRICO DE COBRE FORRADO TIPO TGP # 3 X 10 AWG PARA 600 V, 7 HILOS </t>
  </si>
  <si>
    <t>92053194</t>
  </si>
  <si>
    <t xml:space="preserve">CABLE DE COBRE, FORRADO PVC, COLOR NEGRO, AISLANTE RHH/RHHW-2 USE-2, # 2 AWG, 600 V, TEMPERATURA OPERACIÓN 90 °C </t>
  </si>
  <si>
    <t>92053196</t>
  </si>
  <si>
    <t xml:space="preserve">CABLE DE COBRE FORRADO PVC COLOR NEGRO, AISLANTE RHH/RHHW-2, USE-2, # 4 AWG,  600V, OPERACIÓN  90º C </t>
  </si>
  <si>
    <t>92084013</t>
  </si>
  <si>
    <t xml:space="preserve">CABLE CALIBRE # 6 AWG RHW-2/USE-2, COLOR NEGRO (UL). MONOCONDUCTOR DE COBRE SUAVE RECOCIDO, AISLANTE A BASE DE POLIETILENO DE CADENA CRUZADA XLPe, PROTEGIDO POR CHAQUETA DE NYLON. PARA 600 VAC. TEMPERATURA MÁXIMA DE OPERACIÓN 90 °C. CUMPLE CON UL44, UL854. </t>
  </si>
  <si>
    <t>92084014</t>
  </si>
  <si>
    <t>CABLE CALIBRE # 2 AWG RHW-2/USE-2, COLOR AZUL (UL). MONOCONDUCTOR DE COBRE SUAVE RECOCIDO 7 HILOS, AISLANTE A BASE DE POLIETILENO DE CADENA CRUZADA XLPe, PROTEGIDO POR CHAQUETA DE NYLON. PARA 600 VAC. TEMPERATURA MAXIMA DE OPERACION 90 °C. CUMPLE CON UL44, UL854.</t>
  </si>
  <si>
    <t>92084015</t>
  </si>
  <si>
    <t>CABLE CALIBRE # 2 AWG RHW-2/USE-2, COLOR BLANCO (UL). MONOCONDUCTOR DE COBRE SUAVE RECOCIDO, AISLANTE A BASE DE POLIETILENO DE CADENA CRUZADA XLPe, PROTEGIDO POR CHAQUETA DE NYLON. PARA 600 VAC. TEMPERATURA MAXIMA DE OPERACION 90 °C. CUMPLE CON UL44, UL854.</t>
  </si>
  <si>
    <t>92084016</t>
  </si>
  <si>
    <t>CABLE CALIBRE # 2 AWG RHW-2/USE-2, COLOR ROJO (UL). MONOCONDUCTOR DE COBRE SUAVE RECOCIDO, AISLANTE A BASE DE POLIETILENO DE CADENA CRUZADA XLPe, PROTEGIDO POR CHAQUETA DE NYLON. PARA 600 VAC. TEMPERATURA MAXIMA DE OPERACION 90 °C. CUMPLE CON UL44, UL854.</t>
  </si>
  <si>
    <t>92084017</t>
  </si>
  <si>
    <t>CABLE CALIBRE # 1/0 AWG RHW-2/USE-2, COLOR NEGRO (UL). MONOCONDUCTOR DE COBRE SUAVE RECOCIDO, AISLANTE A BASE DE POLIETILENO DE CADENA CRUZADA XLPe, PROTEGIDO POR CHAQUETA DE NYLON. PARA 600 VAC. TEMPERATURA MAXIMA DE OPERACION 90 °C. CUMPLE CON UL44, UL854.</t>
  </si>
  <si>
    <t>92084018</t>
  </si>
  <si>
    <t>CABLE CALIBRE # 4 AWG RHW-2/USE-2, COLOR AZUL (UL). MONOCONDUCTOR DE COBRE SUAVE RECOCIDO, AISLANTE A BASE DE POLIETILENO DE CADENA CRUZADA XLPe, PROTEGIDO POR CHAQUETA DE NYLON. PARA 600 VAC. TEMPERATURA MAXIMA DE OPERACION 90 °C. CUMPLE CON UL44, UL854.</t>
  </si>
  <si>
    <t>92084019</t>
  </si>
  <si>
    <t>CABLE CALIBRE # 4 AWG RHW-2/USE-2, COLOR ROJO (UL). MONOCONDUCTOR DE COBRE SUAVE RECOCIDO, AISLANTE A BASE DE POLIETILENO DE CADENA CRUZADA XLPe, PROTEGIDO POR CHAQUETA DE NYLON. PARA 600 VAC. TEMPERATURA MAXIMA DE OPERACION 90 °C. CUMPLE CON UL44, UL854.</t>
  </si>
  <si>
    <t>92084020</t>
  </si>
  <si>
    <t>CABLE CALIBRE # 6 AWG RHW-2/USE-2, COLOR BLANCO (UL). MONOCONDUCTOR DE COBRE SUAVE RECOCIDO, AISLANTE A BASE DE POLIETILENO DE CADENA CRUZADA XLPe, PROTEGIDO POR CHAQUETA DE NYLON. PARA 600 VAC. TEMPERATURA MAXIMA DE OPERACION 90 °C. CUMPLE CON UL44, UL854.</t>
  </si>
  <si>
    <t>92084021</t>
  </si>
  <si>
    <t>CABLE CALIBRE # 6 AWG RHW-2/USE-2, COLOR AZUL (UL). MONOCONDUCTOR DE COBRE SUAVE RECOCIDO, AISLANTE A BASE DE POLIETILENO DE CADENA CRUZADA XLPe, PROTEGIDO POR CHAQUETA DE NYLON. PARA 600 VAC. TEMPERATURA MAXIMA DE OPERACION 90 °C. CUMPLE CON UL44, UL854.</t>
  </si>
  <si>
    <t>92084023</t>
  </si>
  <si>
    <t xml:space="preserve">CABLE  CALIBRE # 8 AWG RHW-2/USE-2, COLOR NEGRO (UL). MONOCONDUCTOR DE COBRE SUAVE RECOCIDO, AISLANTE A BASE DE POLIETILENO DE CADENA CRUZADA XLPe, PROTEGIDO POR CHAQUETA DE NYLON. PARA 600 VAC. TEMPERATURA MÁXIMA DE OPERACIÓN 90 °C. CUMPLE CON UL44, UL854. </t>
  </si>
  <si>
    <t>92084024</t>
  </si>
  <si>
    <t>CABLE CALIBRE # 4 AWG RHW-2/USE-2, COLOR BLANCO (UL). MONOCONDUCTOR DE COBRE SUAVE RECOCIDO, AISLANTE A BASE DE POLIETILENO DE CADENA CRUZADA XLPe, PROTEGIDO POR CHAQUETA DE NYLON. PARA 600 VAC. TEMPERATURA MAXIMA DE OPERACION 90 °C. CUMPLE CON UL44, UL854.</t>
  </si>
  <si>
    <t>92084025</t>
  </si>
  <si>
    <t>CABLE CALIBRE # 2/0 AWG RHW-2/USE-2, COLOR NEGRO (UL). MONOCONDUCTOR DE COBRE SUAVE RECOCIDO, AISLANTE A BASE DE POLIETILENO DE CADENA CRUZADA XLPe, PROTEGIDO POR CHAQUETA DE NYLON. PARA 600 VAC. TEMPERATURA MAXIMA DE OPERACION 90 °C. CUMPLE CON UL44, UL854.</t>
  </si>
  <si>
    <t>92084026</t>
  </si>
  <si>
    <t>CABLE CALIBRE # 3/0 AWG RHW-2/USE-2, COLOR NEGRO (UL). MONOCONDUCTOR DE COBRE SUAVE RECOCIDO, AISLANTE A BASE DE POLIETILENO DE CADENA CRUZADA XLPe, PROTEGIDO POR CHAQUETA DE NYLON. PARA 600 VAC. TEMPERATURA MAXIMA DE OPERACION 90 °C. CUMPLE CON UL44, UL854.</t>
  </si>
  <si>
    <t>92084027</t>
  </si>
  <si>
    <t>CABLE CALIBRE # 4/0 AWG RHW-2/USE-2, COLOR NEGRO (UL). MONOCONDUCTOR DE COBRE SUAVE RECOCIDO, AISLANTE A BASE DE POLIETILENO DE CADENA CRUZADA XLPe, PROTEGIDO POR CHAQUETA DE NYLON. PARA 600 VAC. TEMPERATURA MAXIMA DE OPERACION 90 °C. CUMPLE CON UL44, UL854.</t>
  </si>
  <si>
    <t>90011587</t>
  </si>
  <si>
    <t>CABLE DE COBRE FORRADO # 10 AWG THHN AZUL</t>
  </si>
  <si>
    <t>90011611</t>
  </si>
  <si>
    <t>CABLE DE COBRE FORRADO THHN # 8 AWG DE 7 HILOS PARA 600 V COLOR ROJO DE COBRE SUAVE CON AISLAMIENTO TERMOPLÁSTICO DE CLORURO DE POLIVINILO (PVC) Y PROTEGIDO CON CUBIERTA DE NILON DEBE CUMPLIR CON LAS NORMAS ASTM: B3, B8, B787, LISTADO UL</t>
  </si>
  <si>
    <t>90011831</t>
  </si>
  <si>
    <t>CABLE DE COBRE FORRADO THHN # 10 AWG DE 7 HILOS PARA 600 V COLOR ROJO  DE COBRE SUAVE CON AISLAMIENTO TERMOPLÁSTICO DE CLORURO DE POLIVINILO (PVC) Y PROTEGIDO CON CUBIERTA DE NILON DEBE CUMPLIR CON LAS NORMAS ASTM: B3, B8, B787, LISTADO UL</t>
  </si>
  <si>
    <t>90011918</t>
  </si>
  <si>
    <t>CABLE DE COBRE FORRADO TIPO THHN DE 7 HILOS # 8 AWG PARA 600 VOLTIOS COLOR NEGRO CON AISLAMIENTO TERMOPLÁSTICO DE CLORURO DE POLIVINILO (PVC) Y PROTEGIDO POR CUBIERTA DE NILON DEBE CUMPLIR NORMAS ASTM: B3, B8, B787, LISTADO UL</t>
  </si>
  <si>
    <t>90012078</t>
  </si>
  <si>
    <t>CABLE DE COBRE FORRADO THHN # 8 AWG DE 600V COLOR AZUL</t>
  </si>
  <si>
    <t>90028357</t>
  </si>
  <si>
    <t xml:space="preserve">CABLE DE COBRE FORRADO THHN # 10 AWG DE 7 HILOS COLOR VERDE CON AISLAMIENTO TERMOPLÁSTICO DE CLORURO DE POLIVINILO (PVC) Y PROTEGIDO CON CUBIERTA DE NILON DEBE CUMPLIR CON LAS NORMAS ASTM: B3, B8, B787, LISTADO UL </t>
  </si>
  <si>
    <t>92006476</t>
  </si>
  <si>
    <t xml:space="preserve">CABLE DE COBRE FORRADO TIPO THHN # 10 AWG PARA 600 V COLOR BLANCO </t>
  </si>
  <si>
    <t>92010890</t>
  </si>
  <si>
    <t xml:space="preserve">CABLE DE COBRE CALIBRE # 10 AWG, 7 HILOS, C/F, AISLAMIENTO THHN, MONOCONDUCTOR, VOLTAJE MÁXIMO DE OPERACIÓN DE 600 V, CUBIERTA COLOR NEGRO </t>
  </si>
  <si>
    <t>92010891</t>
  </si>
  <si>
    <t xml:space="preserve">CABLE DE COBRE CALIBRE # 8 AWG, 7 HILOS, C/F, AISLAMIENTO THHN, MONOCONDUCTOR, VOLTAJE MÁXIMO DE OPERACIÓN DE 600 V, CUBIERTA COLOR BLANCO </t>
  </si>
  <si>
    <t>92022342</t>
  </si>
  <si>
    <t>CABLE DE COBRE FORRADO PARA 600 V # 8 AWG VERDE THHN</t>
  </si>
  <si>
    <t>90018687</t>
  </si>
  <si>
    <t>CAJA EMT OCTOGONAL UL C/SALIDA DE 12.7MM Y 19.05MM CONCÉNTRICAS. PROFUNDIDAD DE 38mm (1 1/2"). CONECTOR DE TIERRA EN RELIEVE ELEVADO.</t>
  </si>
  <si>
    <t>92112243</t>
  </si>
  <si>
    <t xml:space="preserve">CAJA DE REGISTRO SERIE RECTANGULAR, TIPO FS-1. FABRICADA EN ALUMINIO CON EMPAQUE DE NEOPRENO. PINTURA DE EPOXI-POLIESTER APLICADA ELECTROSTATICAMENTE. CERTIFICACION UL 425B. SALIDAS DIAMETRO 12,7 mm (1/2 pulg) </t>
  </si>
  <si>
    <t>92112244</t>
  </si>
  <si>
    <t>CAJA DE REGISTRO SERIE RECTANGULAR, TIPO FSC-2. FABRICADA EN ALUMINIO CON EMPAQUE DE NEOPRENO. PINTURA DE EPOXI-POLIESTER APLICADA ELECTROSTATICAMENTE. CERTIFICACION UL 425B. SALIDAS DIAMETRO 19,05 mm (3/4 pulg)</t>
  </si>
  <si>
    <t>92112245</t>
  </si>
  <si>
    <t xml:space="preserve"> CAJA DE REGISTRO SERIE RECTANGULAR, TIPO FS-2. FABRICADA EN ALUMINIO CON EMPAQUE DE NEOPRENO. PINTURA DE EPOXI-POLIESTER APLICADA ELECTROSTATICAMENTE. CERTIFICACION UL 425B. SALIDAS DIAMETRO 19,05 mm (3/4 pulg)</t>
  </si>
  <si>
    <t>92112363</t>
  </si>
  <si>
    <t xml:space="preserve">CAJA DE REGISTRO SERIE RECTANGULAR, TIPO FSC-1. FABRICADA EN ALUMINIO CON EMPAQUE DE NEOPRENO. PINTURA DE EPOXI-POLIESTER APLICADA ELECTROSTATICAMENTE. CERTIFICACION UL 425B. SALIDAS DIAMETRO 12,7 mm (1/2 pulg) </t>
  </si>
  <si>
    <t>39131711</t>
  </si>
  <si>
    <t>92044335</t>
  </si>
  <si>
    <t>CAJA PLASTICA MODULAR DE PARCHE RECTANGULAR COLOR BLANCA DE 50,8 mm DE ALTO X 76 mm DE ANCHO X 120,65 mm DE LARGO, PARA CANALETA</t>
  </si>
  <si>
    <t>000330</t>
  </si>
  <si>
    <t>90028647</t>
  </si>
  <si>
    <t xml:space="preserve">CAJA EMT RECTANGULAR CON TAPA, CON 6 PREVISTAS LATERALES DE 1,27cm Y 1,91cm CONCÉNTRICAS. PROFUNDIDAD DE 4,76 mm (1 7/8"). </t>
  </si>
  <si>
    <t>39121330</t>
  </si>
  <si>
    <t>92066894</t>
  </si>
  <si>
    <t xml:space="preserve">CAJA DE ACERO TELEFONICA DE 195 mm DE ANCHO X 300 mm DE LARGO, 10-20 PARES CON REGLETA </t>
  </si>
  <si>
    <t>92033305</t>
  </si>
  <si>
    <t>CAJA TELEFÓNICA SENCILLA RJ11 DE PARCHE</t>
  </si>
  <si>
    <t>90018315</t>
  </si>
  <si>
    <t xml:space="preserve">CAJA DE ACERO (DE PASO) DE PARCHE DE 20 X 20 X 10 CM </t>
  </si>
  <si>
    <t>CAJA DE ACERO (DE PASO) DE PARCHE DE 20 X 20 X 10 CM</t>
  </si>
  <si>
    <t>92005619</t>
  </si>
  <si>
    <t>CAJA DE ACERO DE PASO DE 300 mm X 300 mm X 100 mm TIPO PARCHE</t>
  </si>
  <si>
    <t>39121101</t>
  </si>
  <si>
    <t>92005990</t>
  </si>
  <si>
    <t xml:space="preserve">CUADRO DE DISTRIBUCION DE ELECTRICIDAD (CENTRO DE CARGA) DE 30 CIRCUITOS 3 FASES 120/240V. DE PARCHE. BARRAS DE 200 AMP, BT36, N/S, 120/240. CON BREAKER PRINCIPAL INSTALADO DE FÁBRICA. CALIDAD IGUAL O SUPERIOR A CH304B200LPF </t>
  </si>
  <si>
    <t>CUADRO DE DISTRIBUCION DE ELECTRICIDAD (CENTRO DE CARGA) DE 30 CIRCUITOS 3 FASES 120/240V. DE PARCHE. BARRAS DE 125 AMP. CON BREAKER PRINCIPAL INSTALADO DE FÁBRICA QDL32090. INCLUYE BARRA DE TIERRA. CALIDAD IGUAL O SUPERIOR A QO330MQ125 CUBIERTA</t>
  </si>
  <si>
    <t>92015463</t>
  </si>
  <si>
    <r>
      <rPr>
        <sz val="9"/>
        <rFont val="Arial"/>
        <family val="2"/>
      </rPr>
      <t xml:space="preserve">CUADRO DE DISTRIBUCION DE ELECTRICIDAD (CENTRO DE CARGA) MONOFASICO DE 42 CIRCUITOS DE 225 A DE 120/240 V. INCLUYE BREAKER PRINCIPAL DE CAJA MOLDEADA INSTALADO DE FÁBRICA 2X175 JD2175. </t>
    </r>
    <r>
      <rPr>
        <b/>
        <sz val="9"/>
        <rFont val="Arial"/>
        <family val="2"/>
      </rPr>
      <t xml:space="preserve">NQ42LC+NQMB2HJ+MH50+NC50(S) </t>
    </r>
  </si>
  <si>
    <t>CUADRO DE DISTRIBUCION DE ELECTRICIDAD (CENTRO DE CARGA) MONOFASICO DE 42 CIRCUITOS DE 225 A DE 120/240 V. CON BREAKER PRINCIPAL DE CAJA MOLDEADA INSTALADO DE FÁBRICA 3X200 JD3200  NQ442L2+NQMB2HJ+MH50+NC50(S)</t>
  </si>
  <si>
    <t>92020043</t>
  </si>
  <si>
    <t>CUADRO DE DISTRIBUCIÓN DE ELECTRICIDAD (CENTRO CARGA ) DE 2 POLOS 125 A DE 120/240 V, 1 FASE 3 HILOS , C/BARRA DE COBRE, DE PARCHE. QO 2125BNS</t>
  </si>
  <si>
    <t>92030687</t>
  </si>
  <si>
    <t>CUADRO DE DISTRIBUCIÓN DE ELECTRICIDAD (CENTRO DE CARGA) TRIFÁSICO 3 ESPACIOS, CON BARRAS DE 125 A, 120/208 V, SUPERFICIAL (PARCHE) PARA DISYUNTORES TERMOMAGNETICOS DE EMBUTIR CH3ATS</t>
  </si>
  <si>
    <t>CUADRO DE DISTRIBUCIÓN DE ELECTRICIDAD (CENTRO DE CARGA) TRIFÁSICO 3 ESPACIOS, CON BARRAS DE 125 A, 120/208 V, SUPERFICIAL (PARCHE) PARA DISYUNTORES TERMOMAGNETICOS DE EMBUTIR QOD3S</t>
  </si>
  <si>
    <t>92038680</t>
  </si>
  <si>
    <t>CUADRO DE DISTRIBUCIÓN DE ELECTRICIDAD (CENTRO DE CARGA) MONOFÁSICO DE 3 HILOS CON 16 CIRCUITOS AMPERAJE 125 A VOLTAJE 120/240 V. CH16L125SA</t>
  </si>
  <si>
    <t>92054583</t>
  </si>
  <si>
    <t xml:space="preserve"> CUADRO DE DISTRIBUCION DE ELECTRICIDAD (CENTRO DE CARGA), DE 30 CIRCUITOS (30 ESPACIOS), 1 FASE, DE 200 A, DE 120/240 V, FRECUENCIA 50/60 Hz CH30L200</t>
  </si>
  <si>
    <t>92083335</t>
  </si>
  <si>
    <t>CUADRO DE DISTRIBUCION DE ELECTRICIDAD (CENTRO DE CARGA) # CH2AAR 125 A 1 FASE 120/240 V C.H. DE PARCHE</t>
  </si>
  <si>
    <t>92083336</t>
  </si>
  <si>
    <t>CENTRO DE CARGA TRIFASICO, CH, DE EMPOTRAR, 18 ESPACIOS, BARRAS DE 125A, BT18, N/S, 120/240 V. CH18CTS</t>
  </si>
  <si>
    <t>92083337</t>
  </si>
  <si>
    <t>CENTRO DE CARGA CH DE PARCHE 42 ESPACIOS, TRIFÁSICO, BARRAS DE 200 AMP, BT42, N/S, 120/240. CON BREAKER  PRINCIPAL DE CAJA MOLDEADA INSTALADO DE FÁBRICA. IGUAL O SUPERIOR A CH424B200LPF</t>
  </si>
  <si>
    <t>92083341</t>
  </si>
  <si>
    <t xml:space="preserve">CENTRO DE CARGA CH DE PARCHE 32 ESPACIOS, MONOFÁSICO, BARRAS DE 225 AMP, BT32, N/S, 120/240.Construidos en acero laminado en frío con tratamiento fosfatizado, pintura electroestática aplicada en polvo por alto desempeño, color gris                                                                                                                       CALIDAD IGUAL O SUPERIOR A CH32L225DPS </t>
  </si>
  <si>
    <t>92083775</t>
  </si>
  <si>
    <t xml:space="preserve">CENTRO DE CARGA DE PARCHE 16 ESPACIOS, MONOFÁSICO, BARRAS DE 100 AMP. CON BREAKER PRINCIPAL INSTALADO DE FÁBRICA QOM70.  INCLUYE BARRA DE TIERRA. CALIDAD IGUAL O SUPERIOR A QO116L125G, CUBIERTA QOC16US </t>
  </si>
  <si>
    <t>92083776</t>
  </si>
  <si>
    <t>CENTRO DE CARGA DE PARCHE 16 ESPACIOS, MONOFÁSICO, BARRAS DE 100 AMP. CON BREAKER PRINCIPAL INSTALADO DE FÁBRICA QOM90.  INCLUYE BARRA DE TIERRA. CALIDAD IGUAL O SUPERIOR A QO116L125G, CUBIERTA QOC16US</t>
  </si>
  <si>
    <t>92083777</t>
  </si>
  <si>
    <t>CENTRO DE CARGA DE PARCHE 30 ESPACIOS, MONOFÁSICO, BARRAS DE 200 AMP. CON BREAKER PRINCIPAL INSTALADO DE FÁBRICA QOM100. INCLUYE BARRA DE TIERRA. CALIDAD IGUAL O SUPERIOR A QO130L200PG, CUBIERTA QOC30US</t>
  </si>
  <si>
    <t>92084112</t>
  </si>
  <si>
    <t>CENTRO DE CARGA DE PARCHE 42 ESPACIOS, TRIFÁSICO, BARRAS DE 225 AMP. CON BREAKER PRINCIPAL INSTALADO DE FÁBRICA QDL32150. INCLUYE BARRA DE TIERRA. CALIDAD IGUAL O SUPERIOR A QO342MQ225 CUBIERTA QOC342MQS</t>
  </si>
  <si>
    <t>39121102</t>
  </si>
  <si>
    <t>CUADRO DE DISTRIBUCION DE ELECTRICIDAD (CENTRO DE CARGA) MONOFASICO DE 42 CIRCUITOS DE 225 A DE 120/240 V  INCLUYE BREAKER PRINCIPAL DE CAJA MOLDEADA INSTALADO DE FÁBRICA 2X175 FD2175. PB42FD225S</t>
  </si>
  <si>
    <t>000025</t>
  </si>
  <si>
    <t>39121606</t>
  </si>
  <si>
    <t>92033957</t>
  </si>
  <si>
    <t xml:space="preserve">FUSIBLE TIPO CARTUCHO DE 30 A VOLTAJE 250 V </t>
  </si>
  <si>
    <t>92058982</t>
  </si>
  <si>
    <t xml:space="preserve">FUSIBLE TIPO CARTUCHO AMPERAJE 60 A, VOLTAJE 250 V FRECUENCIA 60 Hz DE 20 mm DE ANCHO X  74,61 mm DE LARGO </t>
  </si>
  <si>
    <t>92058534</t>
  </si>
  <si>
    <t xml:space="preserve">FUSIBLE CARTUCHO AMPERAJE 100 A, VOLTAJE 250 V </t>
  </si>
  <si>
    <t>150</t>
  </si>
  <si>
    <t>92010733</t>
  </si>
  <si>
    <t xml:space="preserve">CONECTOR DE ACERO GALVANIZADO CONDUIT EMT TIPO PRESIÓN DIÁMETRO DE 50,80 mm </t>
  </si>
  <si>
    <t>92081545</t>
  </si>
  <si>
    <t xml:space="preserve">CONECTOR EMT DE PRESIÓN, DIÁMETRO DE 63 mm (2 1/2 pulg) (UL), ROSCA HEXAGONAL, DE ACERO CON ACABADO DE ZINC. CUMPLE CON UL 514B, NEMA FB-1, CSA C22.2 No. 18 </t>
  </si>
  <si>
    <t>92081546</t>
  </si>
  <si>
    <t>CONECTOR EMT DE PRESIÓN, DIÁMETRO DE 76 mm (3 pulg) (UL), ROSCA HEXAGONAL, DE ACERO CON ACABADO DE ZINC. CUMPLE CON UL 514B, NEMA FB-1, CSA C22.2 No. 18</t>
  </si>
  <si>
    <t>92009465</t>
  </si>
  <si>
    <t>CONECTOR DE ACERO GALVANIZADO DE PRESIÓN EMT DIÁMETRO DE 12,70 (1/2 pulgada) PARA CONEXIÓN TUBERÍA EMT</t>
  </si>
  <si>
    <t>90019992</t>
  </si>
  <si>
    <t>CONECTOR DE ACERO GALVANIZADO P/TUBO CONDUIT EMT T/COMPRESIÓN 19.05 MM</t>
  </si>
  <si>
    <t>92009969</t>
  </si>
  <si>
    <t xml:space="preserve">CONECTOR DE ACERO GALVANIZADO PARA TUBO CONDUIT EMT TIPO PRESIÓN DIÁMETRO DE 25,40 mm </t>
  </si>
  <si>
    <t>000050</t>
  </si>
  <si>
    <t>92082570</t>
  </si>
  <si>
    <t>CONECTOR DE ACERO GALVANIZADO, RECTO, TIPO COMPRESIÓN,  31,75 mm (1 1/4 Pulg) CON ROSCA, PARA TUBO CONDUIT EMT</t>
  </si>
  <si>
    <t>92009480</t>
  </si>
  <si>
    <t>UNIÓN DE ACERO GALVANIZADO DE PRESIÓN EMT DIÁMETRO DE 38,10 mm (1 1/2 pulgada) PARA CONEXIÓN TUBERÍA EMT</t>
  </si>
  <si>
    <t>92061915</t>
  </si>
  <si>
    <t xml:space="preserve">CONECTOR DE COBRE ALUMINIO, TIPO BARRIL, PARA CABLE, AWG # 1/0 UL   </t>
  </si>
  <si>
    <t>92062177</t>
  </si>
  <si>
    <t xml:space="preserve">CONECTOR ALUMINIO- COBRE, TIPO BARRIL , PARA CABLE, 2/0 AWG  UL </t>
  </si>
  <si>
    <t>92114324</t>
  </si>
  <si>
    <t>CONECTOR DE COBRE, TIPO BARRIL CON ROSCA, PARA CABLE # 6 AWG UL</t>
  </si>
  <si>
    <t>92014041</t>
  </si>
  <si>
    <t xml:space="preserve"> CONECTOR DE COMPRESION (BARRILITO) DE COBRE PARA CABLE 4/0 AWG UL</t>
  </si>
  <si>
    <t>92019980</t>
  </si>
  <si>
    <t xml:space="preserve">CONECTOR DE COMPRESION (BARRILITO) DE COBRE PARA CABLE #2 AWG UL </t>
  </si>
  <si>
    <t>92044636</t>
  </si>
  <si>
    <t xml:space="preserve"> CONECTOR A COMPRESION DE COBRE ESTAÑADO TIPO BARRIL PARA UNIR O EMPALMAR CABLES DE COBRE Nº 4 AWG, TENSION DE OPERACION 35 kV, CON TOPES INTERNOS QUE DETIENEN EL CABLE, UL</t>
  </si>
  <si>
    <t>92010179</t>
  </si>
  <si>
    <t>CONECTOR DE ACERO GALVANIZADO CONDUIT EMT TIPO PRESION DE DIAMETRO DE 19,05 mm PARA TSJ</t>
  </si>
  <si>
    <t>92014043</t>
  </si>
  <si>
    <t xml:space="preserve">CONECTOR DE ACERO EMT CON TUERCA ESTRELLA, DE 12,70 mm (1/2 Pulg) PARA CABLE TIPO TSJ </t>
  </si>
  <si>
    <t>92143995</t>
  </si>
  <si>
    <t xml:space="preserve">CABLE TELEFÓNICO INTERIOR DE 2 PARES, CALIBRE #24 AWG, 2X2X24 AWG (A GRANEL)  </t>
  </si>
  <si>
    <t>26121616</t>
  </si>
  <si>
    <t>92097249</t>
  </si>
  <si>
    <t>CABLE TELEFÓNICO # 19 AWG PAREADO DE 1 PARA DE 0,9 MM A GRANEL ( M) PARA ACOMETIDA EXTERIOR</t>
  </si>
  <si>
    <t>92009923</t>
  </si>
  <si>
    <t>CURVA DE ACERO GALVANIZADO DE 90° CONDUIT EMT DIÁMETRO DE 38,10 mm (UL)</t>
  </si>
  <si>
    <t>92010735</t>
  </si>
  <si>
    <t>CURVA DE ACERO GALVANIZADO DE 90° CONDUIT EMT DIÁMETRO DE 76,20 mm (UL)</t>
  </si>
  <si>
    <t>92010736</t>
  </si>
  <si>
    <t>CURVA DE ACERO GALVANIZADO DE 90° CONDUIT EMT DIÁMETRO DE 50,80 mm (UL)</t>
  </si>
  <si>
    <t>92023181</t>
  </si>
  <si>
    <t>CURVA DE ACERO EMT (CONDUIT) DE 31,75 mm (1 1/4), PARA INSTALACIONES ELÉCTRICAS. (UL)</t>
  </si>
  <si>
    <t>92033039</t>
  </si>
  <si>
    <t>CURVA DE ACERO CONDUIT EMT 90 GRADOS DE 25,45 mm DE DIÁMETRO (UL)</t>
  </si>
  <si>
    <t>92112239</t>
  </si>
  <si>
    <t>CURVA DE ACERO GALVANIZADO DE 90°, CONDUIT EMT, DIAMETRO DE 63,50 mm, (UL)</t>
  </si>
  <si>
    <t>92112240</t>
  </si>
  <si>
    <t xml:space="preserve">CURVA DE ACERO EMT (CONDUIT), DE 12,7 mm (1/2 pulg), PARA INSTALACIONES ELECTRICAS, (UL) </t>
  </si>
  <si>
    <t>000175</t>
  </si>
  <si>
    <t>39131707</t>
  </si>
  <si>
    <t>92032940</t>
  </si>
  <si>
    <t>CURVA CONDUIT PVC TIPO SCH 40,  Ø38 mm (1 1/2") Diámetro (UL). Cumple con UL651, Federal Especificación WC1094A, NEMA TC-2</t>
  </si>
  <si>
    <t>92032941</t>
  </si>
  <si>
    <t xml:space="preserve"> CURVA CONDUIT PVC TIPO SCH 40,  Ø51 mm (2") Diámetro (UL). Cumple con UL651, Federal Especificación WC1094A, NEMA TC-2  </t>
  </si>
  <si>
    <t>92049696</t>
  </si>
  <si>
    <t>CURVA PLÁSTICA (PVC) CONDUIT, RADIO DE 90° DE 12,70 mm DE DIÁMETRO, CEDULA SCH-40 PARED GRUESA</t>
  </si>
  <si>
    <t>92049697</t>
  </si>
  <si>
    <t xml:space="preserve">CURVA PLÁSTICA (PVC) CONDUIT, RADIO DE 90° DE 19,05 mm DE DIÁMETRO, CEDULA SCH-40 PARED GRUESA </t>
  </si>
  <si>
    <t>92049698</t>
  </si>
  <si>
    <t xml:space="preserve">CURVA PLÁSTICA (PVC) CONDUIT, RADIO DE 90° DE 25,40 mm DE DIÁMETRO, CEDULA SCH-40 PARED GRUESA </t>
  </si>
  <si>
    <t>92049699</t>
  </si>
  <si>
    <t xml:space="preserve">CURVA PLÁSTICA (PVC) CONDUIT, RADIO DE 90° DE 31,75 mm DE DIÁMETRO, CEDULA SCH-40 PARED GRUESA </t>
  </si>
  <si>
    <t>92057564</t>
  </si>
  <si>
    <t>CURVA, PLASTICA DE PVC (CONDUIT), DE 76,2 mm (3 Pulg) DE DIAMETRO, PARA INSTALACIONES ELECTRICAS</t>
  </si>
  <si>
    <t>39121402</t>
  </si>
  <si>
    <t>92006767</t>
  </si>
  <si>
    <t xml:space="preserve">TOMAS DE CORRIENTE (ENCHUFE) DE HULE MACHO DE 3 PINES DE 125 V 15 AMP    CON GAZA.   </t>
  </si>
  <si>
    <t>39121409</t>
  </si>
  <si>
    <t>92017242</t>
  </si>
  <si>
    <t>CONECTOR HEMBRA DE 127 V, (ENCHUFE) INTENSIDAD DE 15 A TIPO NEMA 5-15R, GRADO INDUSTRIAL PARA EXTENSIÓN ELÉCTRICA</t>
  </si>
  <si>
    <t>90008531</t>
  </si>
  <si>
    <t xml:space="preserve">TUBO FLUORESCENTE DE 17 W # F017 T8 LUZ DÍA. VIDA PROMEDIO MÍNIMA 20.000 H. LÚMENES INICIALES MÍNIMO 1350. ÍNDICE DE RENDIMIENTO DEL COLOR MÍNIMO 82. TEMPERATURA DEL COLOR MÍNIMO 6500K. </t>
  </si>
  <si>
    <t>92006437</t>
  </si>
  <si>
    <t xml:space="preserve">TUBO FLUORESCENTE FO96 T8, 59W 120V. VIDA PROMEDIO MÍNIMA 15.000 H. LÚMENES INICIALES MÍNIMOS 5900. ÍNIDCE DEL RENDIMIENTO DEL COLOR MÍNIMO 80. TEMPERATURA DEL COLOR MÍNIMA 5000K DOS PINES. LONGITUD NOMINAL DE 2438,4 mm (96 PULGADAS)
</t>
  </si>
  <si>
    <t>92036743</t>
  </si>
  <si>
    <t xml:space="preserve">TUBO FLUORESCENTE FO32 T8 DOS PINES. VIDA PROMEDIO MÍNIMA 20.000 H. LÚMENES INICIALES MÍNIMOS 2950. ÍNIDCE DEL RENDIMIENTO DEL COLOR MÍNIMO 90. TEMPERATURA DEL COLOR MÍNIMA 6500K </t>
  </si>
  <si>
    <t xml:space="preserve">39101605 </t>
  </si>
  <si>
    <t>92148941</t>
  </si>
  <si>
    <r>
      <t>TUBO FLUORESCENTE F28 T5, 28W. VIDA PROMEDIO  MÍNIMA 20.000 H. LÚMENES INICIALES 2600. ÍNDICE DE RENDIMIENTO DEL COLOR MÍNIMO 82. TEMPERATURA DEL COLOR MÍNIMA 4100K.</t>
    </r>
    <r>
      <rPr>
        <b/>
        <sz val="9"/>
        <rFont val="Arial"/>
        <family val="2"/>
      </rPr>
      <t xml:space="preserve"> </t>
    </r>
  </si>
  <si>
    <t>92148942</t>
  </si>
  <si>
    <t>TUBO FLUORESCENTE F14 T5, 14W. VIDA PROMEDIO  MÍNIMA 20.000 H. LÚMENES INICIALES 1200. ÍNDICE DE RENDIMIENTO DEL COLOR MÍNIMO 82. TEMPERATURA DEL COLOR MÍNIMA 4100K.</t>
  </si>
  <si>
    <t>195</t>
  </si>
  <si>
    <t>39101803</t>
  </si>
  <si>
    <t>92017241</t>
  </si>
  <si>
    <r>
      <t>PLAFÓN (BASE) PLÁSTICO COLOR BLANCO, DE 150 W FUENTE DE ALIMENTACIÓN DE 250 V ACOPLE ROSCA E 27</t>
    </r>
    <r>
      <rPr>
        <b/>
        <sz val="9"/>
        <color theme="1"/>
        <rFont val="Arial"/>
        <family val="2"/>
      </rPr>
      <t xml:space="preserve"> </t>
    </r>
  </si>
  <si>
    <t>39121407</t>
  </si>
  <si>
    <t>92112237</t>
  </si>
  <si>
    <t>REGLETA TELEFONICA SOLDADURA/ TORNILLO, PLASTICA PARA 10 PARES</t>
  </si>
  <si>
    <t>90032405</t>
  </si>
  <si>
    <t xml:space="preserve">Regleta telefónica soldadura tornillo plástica para 20 pares. </t>
  </si>
  <si>
    <t>92056532</t>
  </si>
  <si>
    <t xml:space="preserve"> DISYUNTOR (INTERRUPTOR, BREAKER), TIPO QO, DE 2 POLOS, AMPERIOS 15 A, VOLTAJE 120/240 V FRECUENCIA 50/60 Hz. QO215</t>
  </si>
  <si>
    <t>39121721</t>
  </si>
  <si>
    <t>92012700</t>
  </si>
  <si>
    <t xml:space="preserve">AISLADOR ELECTRICO DE PORCELANA TIPO CARRETE DE 53,98 mm X 57,15 mm ANSI 53-1 (AB) (2 PULGADAS)  </t>
  </si>
  <si>
    <t>320</t>
  </si>
  <si>
    <t>39121524</t>
  </si>
  <si>
    <t>92024448</t>
  </si>
  <si>
    <t>Control Fotoeléctrico para Alumbrado Público, tipo: Electrónica, voltaje de línea 120-240 v, con protección de sobretensión con pararrayos tipo expulsión encapsulado multivoltaje (105-305v), 60 Hz. Corriente alterna, Capacidad 1000W - 1800 VA. 5000 operaciones en/off mínimo y trabajo pesado (Heavy Duty). Encendido nominal 1.5 fc ± 0,5 fc, herméticamente sellada con cubierta resistente a la luz ultravioleta, a la penetración de humedad y a las altas temperaturas.</t>
  </si>
  <si>
    <t>420</t>
  </si>
  <si>
    <t>32141106</t>
  </si>
  <si>
    <t>92035659</t>
  </si>
  <si>
    <t xml:space="preserve">BASE PARA TUBO FLUORESCENTE FO32 / F40 DE 2 PINES, ESTANDAR G13,  NORMA UL </t>
  </si>
  <si>
    <t>440</t>
  </si>
  <si>
    <t>92112236</t>
  </si>
  <si>
    <t>PLACA PLASTICA PARA UNA SALIDA TELEFONICA, PARA EMPOTRAR, 4 HILOS, RJ11</t>
  </si>
  <si>
    <t xml:space="preserve"> 20304</t>
  </si>
  <si>
    <t>39121439</t>
  </si>
  <si>
    <t>90002488</t>
  </si>
  <si>
    <t xml:space="preserve">TOMACORRIENTE DOBLE POLARIZADO PARA EMPOTRAR, PARA 125 V, 20 A </t>
  </si>
  <si>
    <t>92014085</t>
  </si>
  <si>
    <t>TOMACORRIENTE DOBLE POLARIZADO, MONOFASICO PARA EMPOTRAR, PARA 125 V, 20 A</t>
  </si>
  <si>
    <t>92018895</t>
  </si>
  <si>
    <t xml:space="preserve">TOMACORRIENTE DOBLE CON PROTECCIÓN FALLA A TIERRA (GFCI), COLOR MARFIL, DE 20 A, 125 V, PARA EMPOTRAR </t>
  </si>
  <si>
    <t>92019960</t>
  </si>
  <si>
    <t>TOMAS DE CORRIENTE INDUSTRIAL DE 50 A DE 3 POLOS, 3W DE 125/250 V PARA EMPOTRAR NEMA 10-50R</t>
  </si>
  <si>
    <t>92038021</t>
  </si>
  <si>
    <t>TOMAS DE CORRIENTE 3 HILOS AMPERAJE 30 A VOLTAJE 125/250 V  NEMA 10-30R</t>
  </si>
  <si>
    <t>92038659</t>
  </si>
  <si>
    <t>TOMACORRIENTE HEMBRA DE PLÁSTICO Y PLACA METÁLICA, DOBLE POLARIZADO, COLOR MARFIL, 127 V, 20 A, GRADO HOSPITALARIO, NEMA 5-20R</t>
  </si>
  <si>
    <t>92038663</t>
  </si>
  <si>
    <t xml:space="preserve">TOMAS DE CORRIENTE DOBLE, COLOR ROJO, 125 V, 20 A, GRADO HOSPITALARIO, PROTECCIÓN A TIERRA (GFCI), NEMA 5-20R, TAPA COLOR ROJO, NORMAS UL 943, UL 498, FSUL WC 596 </t>
  </si>
  <si>
    <t>445</t>
  </si>
  <si>
    <t>39101901</t>
  </si>
  <si>
    <t>92100764</t>
  </si>
  <si>
    <r>
      <t xml:space="preserve">BALASTRO ELECTRONICO DE EMERGENCIA PARA LAMPARA FLUORESCENTE DE 32 W, 1 TUBO, T-8 MULTIVOLTAJE 120 V - 277 V. SIN BIFENILO PLORICLORADO (PCB). LISTADO UL. CUMPLE CON ESTANDAR ROHS 
</t>
    </r>
    <r>
      <rPr>
        <b/>
        <sz val="11"/>
        <rFont val="Arial"/>
        <family val="2"/>
      </rPr>
      <t/>
    </r>
  </si>
  <si>
    <t>92109024</t>
  </si>
  <si>
    <t xml:space="preserve">BALASTRO ELECTRÓNICO ARRANQUE INSTANTÁNEO PARA DOS TUBOS T896 WATT:59. V: UNIVERSAL 120 - 277 V. FRECUENCIA 50-60 HZ. SIN BIFENILO PLORICLORADO (PCB). LISTADO UL. CUMPLE CON ESTANDAR ROHS. </t>
  </si>
  <si>
    <t>39101902</t>
  </si>
  <si>
    <t>92112227</t>
  </si>
  <si>
    <t>BALASTRO DE 1,500 W PARA LAMPARA METALARC, 120/208/240/277 V, DEBE INCLUIR CAPACITADOR 32uF 525 V</t>
  </si>
  <si>
    <t>92033387</t>
  </si>
  <si>
    <r>
      <t xml:space="preserve">BALASTO (BALASTRO) ELECTRÓNICO ARRANQUE INSTANTÁNEO PARA 2 TUBOS T8 32VOLTAJE 120-277 V FRECUENCIA 50-60 HZ
</t>
    </r>
    <r>
      <rPr>
        <b/>
        <sz val="11"/>
        <color theme="1"/>
        <rFont val="Arial"/>
        <family val="2"/>
      </rPr>
      <t/>
    </r>
  </si>
  <si>
    <t>92148061</t>
  </si>
  <si>
    <t xml:space="preserve">BALASTRO ELECTRÓNICO ARRANQUE INSTANTÁNEO PARA DOS TUBOS T5 14 WATT. V: UNIVERSAL 120 - 277 V. FRECUENCIA 50-60 HZ. SIN BIFENILO PLORICLORADO (PCB). LISTADO UL. CUMPLE CON ESTANDAR ROHS 
</t>
  </si>
  <si>
    <t>BALASTRO ELECTRÓNICO ARRANQUE INSTANTÁNEO PARA DOS TUBOS T5 28 WATT. V: UNIVERSAL 120 - 277 V. FRECUENCIA 50-60 HZ. SIN BIFENILO PLORICLORADO (PCB). LISTADO UL. CUMPLE CON ESTANDAR ROHS</t>
  </si>
  <si>
    <t>000007</t>
  </si>
  <si>
    <t>39131710</t>
  </si>
  <si>
    <t>92106876</t>
  </si>
  <si>
    <t>CANALETA DE PLASTICA (PVC), DE 75 mm DE ANCHO X 20 mm DE ALTO X 2 m DE LARGO, DE 2 CANALES, PARA CONDUCCION DE CABLES</t>
  </si>
  <si>
    <t>000008</t>
  </si>
  <si>
    <t>92112235</t>
  </si>
  <si>
    <t>UNION (JUNTA) DE PVC, RETARDANTE AL FUEGO, PARA CANALETA DE 75 mm DE ANCHO X 20 mm DE ALTO.</t>
  </si>
  <si>
    <t>92010050</t>
  </si>
  <si>
    <t>UNIÓN DE ACERO GALVANIZADO CONDUIT EMT TIPO PRESIÓN DE 31,75 mm  (DIÁMETRO) (UL)</t>
  </si>
  <si>
    <t>92010051</t>
  </si>
  <si>
    <t>UNIÓN DE ACERO GALVANIZADO CONDUIT EMT TIPO PRESIÓN DE 19,05 mm  DIÁMETRO (UL)</t>
  </si>
  <si>
    <t>92010052</t>
  </si>
  <si>
    <t>UNIÓN DE ACERO GALVANIZADO CONDUIT EMT TIPO PRESIÓN DE 25,4 mm (DIÁMETRO) (UL)</t>
  </si>
  <si>
    <t>92010726</t>
  </si>
  <si>
    <t>UNIÓN DE ACERO GALVANIZADO CONDUIT EMT TIPO PRESIÓN DE 50,80 mm (DIÁMETRO) (UL)</t>
  </si>
  <si>
    <t>92010727</t>
  </si>
  <si>
    <t>92099875</t>
  </si>
  <si>
    <t>UNIÓN DE ACERO GALVANIZADO COMPRESIÓN DE DIÁMETRO NOMINAL 12,7 mm PARA TUBO EMT (UL)</t>
  </si>
  <si>
    <t>92112242</t>
  </si>
  <si>
    <t>UNION DE ACERO GALVANIZADO CONDUIT EMT, DE PRESION, 63,50 mm DE DIAMETRO (UL)</t>
  </si>
  <si>
    <t>92032942</t>
  </si>
  <si>
    <t>UNIÓN PLÁSTICA (PVC) CONDUIT DE 12,70 mm DE DIÁMETRO TIPO A</t>
  </si>
  <si>
    <t>92032944</t>
  </si>
  <si>
    <t xml:space="preserve">UNIÓN PLÁSTICA (PVC) CONDUIT DE 25,4 mm DE DIÁMETRO TIPO A </t>
  </si>
  <si>
    <t>92032945</t>
  </si>
  <si>
    <t xml:space="preserve">UNIÓN PLÁSTICA (PVC) CONDUIT DE 31,75 mm DE DIÁMETRO TIPO A </t>
  </si>
  <si>
    <t>92032946</t>
  </si>
  <si>
    <t xml:space="preserve"> UNIÓN PLÁSTICA (PVC) CONDUIT DE 38,10 mm DE DIÁMETRO TIPO A </t>
  </si>
  <si>
    <t>92032947</t>
  </si>
  <si>
    <t xml:space="preserve">UNIÓN PLÁSTICA (PVC) CONDUIT DE 50,8 mm DE DIÁMETRO TIPO A </t>
  </si>
  <si>
    <t>92049700</t>
  </si>
  <si>
    <t xml:space="preserve">UNIÓN PLÁSTICA (PVC) TIPO CONDUIT, DE 12,70 mm DE DIÁMETRO, CÉDULA SCH-40 PARED GRUESA </t>
  </si>
  <si>
    <t>92049701</t>
  </si>
  <si>
    <t xml:space="preserve">UNIÓN PLÁSTICA (PVC) TIPO CONDUIT, DE 19,05 mm DE DIÁMETRO, CÉDULA SCH-40 PARED GRUESA </t>
  </si>
  <si>
    <t>92049702</t>
  </si>
  <si>
    <t>UNIÓN PLÁSTICA (PVC) TIPO CONDUIT, DE 25,40 mm DE DIÁMETRO, CÉDULA SCH-40 PARED GRUESA</t>
  </si>
  <si>
    <t>92060526</t>
  </si>
  <si>
    <t>UNIÓN PLÁSTICA (PVC), TIPO CONDUIT, DE 76,2 mm (3 Pulg) DE DIÁMETRO, PARA USO ELÉCTRICO</t>
  </si>
  <si>
    <t>92081538</t>
  </si>
  <si>
    <t xml:space="preserve">UNIÓN CONDUIT PVC TIPO SCH 40,  Ø32 mm (1 1/4") diámetro (UL). Cumple con UL651, Federal Especificación WC1094A, NEMA TC- 2  </t>
  </si>
  <si>
    <t>92081539</t>
  </si>
  <si>
    <t xml:space="preserve">UNIÓN CONDUIT PVC TIPO SCH 40,  Ø38 mm (1 1/2") diámetro (UL). Cumple con UL651, Federal Especificación WC1094A, NEMA TC-2  </t>
  </si>
  <si>
    <t>92081540</t>
  </si>
  <si>
    <t xml:space="preserve">UNIÓN CONDUIT PVC TIPO SCH 40,  Ø51 mm (2") diámetro (UL). Cumple con UL651, Federal Especificación WC1094A, NEMA TC-2 </t>
  </si>
  <si>
    <t>000821</t>
  </si>
  <si>
    <t>31201502</t>
  </si>
  <si>
    <t>92048020</t>
  </si>
  <si>
    <r>
      <t xml:space="preserve"> CINTA ADHESIVA AISLANTE VINÍLICA (TAPE) </t>
    </r>
    <r>
      <rPr>
        <b/>
        <sz val="9"/>
        <rFont val="Arial"/>
        <family val="2"/>
      </rPr>
      <t>NEGRO</t>
    </r>
    <r>
      <rPr>
        <sz val="9"/>
        <rFont val="Arial"/>
        <family val="2"/>
      </rPr>
      <t xml:space="preserve"> DE 0,177 mm DE ESPESOR X 19,05 mm DE ANCHO X 20,1 m DE LARGO CAPACIDAD DE 600 V. TEMPERATURA DE OPERACIÓN DE -10°C a 90°C. MATERIAL PVC. TEMPERATURA MÁXIMA 105°C 1 HORA MÁXIMO. RESISTENTE A LA ABRASIÓN Y A RAYOS UV. ESTÁNDAR UL 510. </t>
    </r>
  </si>
  <si>
    <t>92084082</t>
  </si>
  <si>
    <t xml:space="preserve">CINTA ADHESIVA AISLANTE VULCANIZADA (TAPE) DE CAUCHO (ETILENO PROPILENO) ELECTRICA # 23, DE 25,4 mm (1 Pulg) DE ANCHO X 9 m DE LARGO COLOR NEGRO. PARA AISLAMIENTO DE CABLES DE HASTA 69KV Y COMO SELLO CONTRA LA HUMEDAD. CUMPLE CON ROHS. </t>
  </si>
  <si>
    <t>008800</t>
  </si>
  <si>
    <t>39122221</t>
  </si>
  <si>
    <t>92081536</t>
  </si>
  <si>
    <t xml:space="preserve">BASE PARA FOTOCELDA 1000W/1800 VA480 VAC CALIDAD IGUAL O SUPERIOR A BASE 476-71 DE FISHER PIERCE. </t>
  </si>
  <si>
    <t>011140</t>
  </si>
  <si>
    <t>92042089</t>
  </si>
  <si>
    <t>CINTA DE VINIL AISLANTE ELÉCTRICA (TAPE) ANCHO 19,05 mm (3/4 pulg) LARGO 20 m COLOR AZUL. TEMPERATURA DE OPERACIÓN DE -10°C a 90°C. MATERIAL PVC. TEMPERATURA MÁXIMA 105°C 1 HORA MÁXIMO. RESISTENTE A LA ABRASIÓN Y A RAYOS UV. ESTÁNDAR UL 510</t>
  </si>
  <si>
    <t>92042090</t>
  </si>
  <si>
    <t>CINTA DE VINIL AISLANTE ELÉCTRICA (TAPE) ANCHO 19,05 mm (3/4 Pulg) LARGO 20 m COLOR BLANCO. TEMPERATURA DE OPERACIÓN DE -10°C a 90°C. MATERIAL PVC. TEMPERATURA MÁXIMA 105°C 1 HORA MÁXIMO. RESISTENTE A LA ABRASIÓN Y A RAYOS UV. ESTÁNDAR UL 510.</t>
  </si>
  <si>
    <t>92049166</t>
  </si>
  <si>
    <t xml:space="preserve"> CINTA AISLANTE ELÉCTRICA DE PVC DE 19,05 mm (3/4 Pulg) X 0,18 mm X 20 m COLOR VERDE. TEMPERATURA DE OPERACIÓN DE -10°C a 90°C. MATERIAL PVC. TEMPERATURA MÁXIMA 105°C 1 HORA MÁXIMO. RESISTENTE A LA ABRASIÓN Y A RAYOS UV. ESTÁNDAR UL 510.</t>
  </si>
  <si>
    <t>92065164</t>
  </si>
  <si>
    <t xml:space="preserve"> CINTA DE VINIL AISLANTE ELÉCTRICA (TAPE), ANCHO 19,05 mm (3/4 Pulg), LARGO 201 mm COLOR ROJO. TEMPERATURA DE OPERACIÓN DE -10°C a 90°C. MATERIAL PVC. TEMPERATURA MÁXIMA 105°C 1 HORA MÁXIMO. RESISTENTE A LA ABRASIÓN Y A RAYOS UV. ESTÁNDAR UL 510. </t>
  </si>
  <si>
    <t>01055</t>
  </si>
  <si>
    <t>92083834</t>
  </si>
  <si>
    <t xml:space="preserve">LUMINARIA LED PARA AMBIENTES HÚMEDOS O CONTAMINADOS. CLASIFICACIÓN IP65. INSTALACIÓN SOBREPUESTA SOBRE CIELORRASO. MULTIVOLTAJE. PARA DOS BARRAS LED. ÍNDICE DE RENDIMIENTO DEL COLOR MÍNIMO 84, EFICACIA LUMÍNICA MÍNIMA 110 lm/W (lúmenes / Watt). DIMENSIONES 615 mm x 201 mm (24 pulgadas de largo). Los lúmenes mínimos a ofertar son de 4200 lm, los lúmenes podrán ser mayores siempre y cuando se cumpla o se exceda con la eficacia lumínica de 116 lm/W y  la potencia NO SUPERE 36 W. La potencia máxima a ofertar es de 36 W, la potencia podrá ser menor siempre y cuando se cumpla o se exceda con la eficacia lumínica de 116 lm/W y los lúmenes sean de al menos 4200lm,
</t>
  </si>
  <si>
    <t>92083835</t>
  </si>
  <si>
    <t>LUMINARIA LED PARA AMBIENTES HÚMEDOS O CONTAMINADOS. CLASIFICACIÓN IP65. INSTALACIÓN SOBREPUESTA SOBRE CIELORRASO. MULTIVOLTAJE. PARA DOS BARRAS LED. ÍNDICE DE RENDIMIENTO DEL COLOR 84, EFICACIA LUMÍNICA MÍNIMA 116 LM/W.  DIMENSIONES 615mm x 201mm. INCLUYE BALASTRO DE EMERGENCIA INSTALADO DE FÁBRICA. IGUAL O SUPERIOR A UL705LED-SMD-S2-2-4200LM-24 DE SYLVANIA.</t>
  </si>
  <si>
    <r>
      <t xml:space="preserve">LUMINARIA LED, CLASIFICACIÓN IP65, INSTALACIÓN SOBREPUESTA SOBRE CIELORRASO. MULTIVOLTAJE. PARA CUATRO BARRAS LED. TEMPERATURA DEL COLOR 6500 K. INDICE DE RENDIMIENTO DEL COLOR MÍNIMO 84, EFICACIA LUMIÍNICA MÍNIMA 120 lm/W. DIMENSIONES 1230 mm x 201 mm. Los lúmenes mínimos a ofertar son de 6000 lm, los lúmenes podrán ser mayores siempre y cuando se cumpla o se exceda con la eficacia lumínica de 120 lm/W y la potencia NO SUPERE  50 W. La potencia máxima a ofertar es de 50 W, la potencia podrá ser menor siempre y cuando se cumpla o se exceda con la eficacia lumínica de 120 lm/W y los lúmenes sean de al menos 6000 lm. 
</t>
    </r>
    <r>
      <rPr>
        <b/>
        <sz val="11"/>
        <rFont val="Arial"/>
        <family val="2"/>
      </rPr>
      <t/>
    </r>
  </si>
  <si>
    <t xml:space="preserve">LUMINARIA LED, CLASIFICACIÓN IP65, INSTALACIÓN SOBREPUESTA SOBRE CIELORRASO. MULTIVOLTAJE. PARA CUATRO BARRAS LED. TEMPERATURA DEL COLOR 6500 K. INDICE DE RENDIMIENTO DEL COLOR MÍNIMO 84, EFICACIA LUMIÍNICA MÍNIMA 120 lm/W. DIMENSIONES 1230 mm x 201 mm. INCLUYE BALASTRO DE EMERGENCIA INSTALADO DE FÁBRICA.  Los lúmenes mínimos a ofertar son de 6000 lm, los lúmenes podrán ser mayores siempre y cuando se cumpla o se exceda con la eficacia lumínica de 120 lm/W y la potencia NO SUPERE  50 W. La potencia máxima a ofertar es de 50 W, la potencia podrá ser menor siempre y cuando se cumpla o se exceda con la eficacia lumínica de 120 lm/W y los lúmenes sean de al menos 6000 lm. </t>
  </si>
  <si>
    <t>20305</t>
  </si>
  <si>
    <t>30171705</t>
  </si>
  <si>
    <t>92020470</t>
  </si>
  <si>
    <t xml:space="preserve">  PALETA DE VIDRIO LAMINADO, COLOR TRANSPARENTE, MEDIDAS 5 mm ESPESOR X 2,38 m LARGO, PARA CELOSIA </t>
  </si>
  <si>
    <t>ADAPTADOR HEMBRA 1/2ADAPTADOR PVC, 12,7mm (1/2 PULGADAS) DIAMETRO, TIPO HEMBRA, SCH 40, USO POTABLE</t>
  </si>
  <si>
    <t>40171708</t>
  </si>
  <si>
    <t>92018165</t>
  </si>
  <si>
    <t>ADAPTADOR HEMBRA 1 PULGADA (25 MM) PLASTICO PVC PARA AGUA POTABLEADAPTADOR PVC, 25,4mm (1 PULGADAS) DIAMETRO, TIPO HEMBRA, SCH 40, USO POTABLE</t>
  </si>
  <si>
    <t>92022818</t>
  </si>
  <si>
    <t>ADAPTADOR MACHO PVC DE 25,4 MM DE DIAMETROADAPTADOR PVC, 25,4mm (1 PULGADAS) DIAMETRO, TIPO MACHO, SCH 40, USO POTABLE</t>
  </si>
  <si>
    <t>92044902</t>
  </si>
  <si>
    <t>ADAPTADOR DE PLASTICO (PVC) HEMBRA DE 50,80 mm DE DIAMETRO PARA AGUA POTABLE CED SCH40ADAPTADOR PVC, 50,8mm (2 PULGADAS) DIAMETRO, TIPO HEMBRA, SCH 40, USO POTABLE</t>
  </si>
  <si>
    <t>92059200</t>
  </si>
  <si>
    <t>ADAPTADOR HEMBRA, DE PLASTICO (PVC), DE 31,75 mm (1 1/4 Pulg), SCH-40, PARA TUBERIAADAPTADOR PVC, 31,8mm (1 1/4 PULGADAS) DIAMETRO, TIPO HEMBRA, SCH 40, USO POTABLE</t>
  </si>
  <si>
    <t>92064043</t>
  </si>
  <si>
    <t>ADAPTADOR PLASTICO (PVC) HEMBRA DE 19,05 mm (3/4 Pulg) DE DIAMETRO, CEDULA SCH 40ADAPTADOR PVC, 19,05mm (3/4 PULGADAS) DIAMETRO, TIPO HEMBRA, SCH 40, USO POTABLE</t>
  </si>
  <si>
    <t>92064044</t>
  </si>
  <si>
    <t>ADAPTADOR PLASTICO (PVC) HEMBRA DE 38,10 mm (1 1/2 Pulg) DE DIAMETRO, CEDULA SCH 40ADAPTADOR PVC, 38,1mm (1 1/2 PULGADAS) DIAMETRO, TIPO HEMBRA, SCH 40, USO POTABLE</t>
  </si>
  <si>
    <t>92070990</t>
  </si>
  <si>
    <t>ADAPTADOR PLÁSTICO (PVC), 76,20 mm (3 Pulg) DIÁMETRO, ACOPLE ROSCADO NPT HEMBRA, CÉDULA (GROSOR) SCH 40ADAPTADOR PVC, 76,2mm (3 PULGADAS) DIAMETRO, TIPO HEMBRA, SCH 40, USO POTABLE</t>
  </si>
  <si>
    <t>92081338</t>
  </si>
  <si>
    <t>ADAPTADOR HEMBRA DE PVC DE 63,5 mm (2 1/2 Pulg), CEDULA SCH 40ADAPTADOR PVC, 63,5mm (2 1/2 PULGADAS) DIAMETRO, TIPO HEMBRA, SCH 40, USO POTABLE</t>
  </si>
  <si>
    <t>92081339</t>
  </si>
  <si>
    <t>ADAPTADOR HEMBRA EN PVC DE 101,6 mm (4 Pulg), CEDULA SCH 40ADAPTADOR PVC, 101,6mm (4 PULGADAS) DIAMETRO, TIPO HEMBRA, SCH 40, USO POTABLE</t>
  </si>
  <si>
    <t>92084685</t>
  </si>
  <si>
    <t>ADAPTADOR DE PLÁSTICO PVC, DIAMETRO DE 152,4 mm (6 Pulg), TIPO HEMBRA, CEDULA SCH 40, USO POTABLEADAPTADOR PVC, 152,4mm (6 PULGADAS) DIAMETRO, TIPO HEMBRA, SCH 40, USO POTABLE</t>
  </si>
  <si>
    <t xml:space="preserve"> ADAPTADOR PLASTICO PVC, DIAMETRO DE 101,6 mm (4 Pulg), TIPO HEMBRA, PARED GRUESA, LISO (CEMENTADO) USO SANITARIOADAPTADOR LIMPIEZA PVC, 101,6mm (4 PULGADAS) DIAMETRO, TIPO HEMBRA, PARED GRUESA, LISO (CEMENTADO) USO SANITARIO</t>
  </si>
  <si>
    <t>ADAPTADOR PLASTICO PVC, DIAMETRO DE 152,4 mm (6 Pulg), TIPO HEMBRA, PARED GRUESA, LISO (CEMENTADO) USO SANITARIOADAPTADOR LIMPIEZA PVC, 152,4mm (6 PULGADAS) DIAMETRO, TIPO HEMBRA, PARED GRUESA, LISO (CEMENTADO) USO SANITARIO</t>
  </si>
  <si>
    <t>ADAPTADOR PLASTICO PVC, DIAMETRO DE 31,8 mm (1 1/4 Pulg), TIPO HEMBRA, PARED GRUESA, LISO (CEMENTADO) USO SANITARIOADAPTADOR LIMPIEZA PVC, 31,8mm (1 1/4 PULGADAS) DIAMETRO, TIPO HEMBRA, PARED GRUESA, LISO (CEMENTADO) USO SANITARIO</t>
  </si>
  <si>
    <t xml:space="preserve"> ADAPTADOR PLASTICO PVC, DIAMETRO DE 38,1 mm (1 1/2 Pulg), TIPO HEMBRA, PARED GRUESA, LISO (CEMENTADO) USO SANITARIOADAPTADOR LIMPIEZA PVC, 38,1mm (1 1/2 PULGADAS) DIAMETRO, TIPO HEMBRA, PARED GRUESA, LISO (CEMENTADO) USO SANITARIO</t>
  </si>
  <si>
    <t>ADAPTADOR PLASTICO PVC, DIAMETRO DE 50,8 mm (2 Pulg), TIPO HEMBRA, PARED GRUESA, LISO (CEMENTADO) USO SANITARIOADAPTADOR LIMPIEZA PVC, 50,8mm (2 PULGADAS) DIAMETRO, TIPO HEMBRA, PARED GRUESA, LISO (CEMENTADO) USO SANITARIO</t>
  </si>
  <si>
    <t>ADAPTADOR PLASTICO PVC, DIAMETRO DE 76,2 mm (3 PULGADAS), TIPO HEMBRA, PARED GRUESA, LISO (CEMENTADO) USO SANITARIOADAPTADOR LIMPIEZA PVC, 76,2mm (3 PULGADAS) DIAMETRO, TIPO HEMBRA, PARED GRUESA, LISO (CEMENTADO) USO SANITARIO</t>
  </si>
  <si>
    <t>40171709</t>
  </si>
  <si>
    <t>92020522</t>
  </si>
  <si>
    <t>ADAPTADOR HEMBRA CPVC DE 12.7 mmADAPTADOR PVC, TIPO CPVC-CTS, TIPO HEMBRA,12,7mm (1/2 PULGADAS) DIAMETRO,CAMPANA LISA (CEMENTADA),  SDR 11, USO POTABLE</t>
  </si>
  <si>
    <t>92147908</t>
  </si>
  <si>
    <t>ADAPTADOR PLASTICO CPVC-CTS, DIAMETRO DE 19,05 mm (3/4 Pulg), TIPO HEMBRA, CAMPANA LISA (CEMENTADA) USO POTABLEADAPTADOR PVC, TIPO CPVC-CTS, TIPO HEMBRA, 19,05mm (3/4 PULGADAS) DIAMETRO,CAMPANA LISA (CEMENTADA),  SDR 11, USO POTABLE</t>
  </si>
  <si>
    <t>92022825</t>
  </si>
  <si>
    <t>ADAPTADOR MACHO PVC DE 12.7 MM DE DIAMETRO ADAPTADOR PVC, 12,7mm (1/2 PULGADAS) DIAMETRO, TIPO MACHO, SCH 40, USO POTABLE</t>
  </si>
  <si>
    <t>92081340</t>
  </si>
  <si>
    <t>ADAPTADOR MACHO EN PVC DE 31,7 mm (1 1/4 Pulg), CEDULA SCH 40ADAPTADOR PVC, 31,7mm (1 1/4 PULGADAS) DIAMETRO, TIPO MACHO, SCH 40, USO POTABLE</t>
  </si>
  <si>
    <t>92081341</t>
  </si>
  <si>
    <t>ADAPTADOR MACHO EN PVC DE 63,5 mm (2 1/2 Pulg), CEDULA SCH 40ADAPTADOR PVC, 63,5mm (2 1/2 PULGADAS) DIAMETRO, TIPO MACHO, SCH 40, USO POTABLE</t>
  </si>
  <si>
    <t>92081458</t>
  </si>
  <si>
    <t>ADAPTADOR MACHO EN PVC DE 3,17 cm, TRAMPA P.G. (1 1/4 PULGADA)ADAPTADOR TRAMPA PVC, 31,7mm (1 1/4 PULGADAS) DIAMETRO, TIPO MACHO, PARED GRUESA, USO SANITARIO</t>
  </si>
  <si>
    <t>92084689</t>
  </si>
  <si>
    <t>ADAPTADOR DE PLÁSTICO PVC, DIAMETRO DE 152,4 mm (6 Pulg), TIPO MACHO, CEDULA SCH 40, USO POTABLEADAPTADOR PVC, 152,4mm (6 PULGADAS) DIAMETRO, TIPO MACHO, SCH 40, USO POTABLE</t>
  </si>
  <si>
    <t>92085008</t>
  </si>
  <si>
    <t>ADAPTADOR PVC, 152,4mm (6 PULGADAS) DIAMETRO, TIPO MACHO, PARED GRUESA, USO SANITARIO</t>
  </si>
  <si>
    <t>92085009</t>
  </si>
  <si>
    <t>ADAPTADOR PVC, 31,7mm (1 1/4 PULGADAS) DIAMETRO, TIPO MACHO, PARED GRUESA, USO SANITARIO</t>
  </si>
  <si>
    <t>92085010</t>
  </si>
  <si>
    <t>ADAPTADOR TRAMPA PVC, 38,1mm (1 1/2 PULGADAS) DIAMETRO, TIPO MACHO, PARED GRUESA, USO SANITARIO</t>
  </si>
  <si>
    <t>92085021</t>
  </si>
  <si>
    <t xml:space="preserve"> ADAPTADOR TRAMPA EN PLASTICO PVC, DIAMETRO DE 38,1 mm (1 1/2 Pulg) A 31,7 mm (1 1/4 Pulg), TIPO MACHO, PARED GRUESA, USO SANITARIOADAPTADOR TRAMPA PVC, 38,1mm (1 1/2 PULGADAS) A 31,7mm (1 1/4 PULGADA) DIAMETRO, TIPO MACHO, PARED GRUESA, USO SANITARIO</t>
  </si>
  <si>
    <t>92020521</t>
  </si>
  <si>
    <t>ADAPTADOR MACHO CPVC DE 12.7 mm DE DIAMETROADAPTADOR PVC, TIPO CPVC-CTS, TIPO MACHO, 12,7mm (1/2 PULGADAS) DIAMETRO,CAMPANA LISA (CEMENTADA),  SDR 11, USO POTABLE</t>
  </si>
  <si>
    <t>92147909</t>
  </si>
  <si>
    <t>ADAPTADOR PLASTICO CPVC-CTS, DIAMETRO DE 19,05 mm (3/4 Pulg), TIPO MACHO, CAMPANA LISA (CEMENTADA) USO POTABLEADAPTADOR PVC, TIPO CPVC-CTS, TIPO MACHO, 19,05mm (3/4 PULGADAS) DIAMETRO,CAMPANA LISA (CEMENTADA),  SDR 11, USO POTABLE</t>
  </si>
  <si>
    <t>92022811</t>
  </si>
  <si>
    <t>ADAPTADOR MACHO PVC DE 19,05 mm DE DIAMETROADAPTADOR PVC, 19,05mm (3/4 PULGADAS) DIAMETRO, TIPO MACHO, SCH 40, USO POTABLE</t>
  </si>
  <si>
    <t>92044722</t>
  </si>
  <si>
    <t>ADAPTADOR PLASTICO (PVC) MACHO DE 38,1 mm DE DIAMETRO CEDULA S40ADAPTADOR PVC, 38,1mm (1 1/2 PULGADAS) DIAMETRO, TIPO MACHO, SCH 40, USO POTABLE</t>
  </si>
  <si>
    <t>ADAPTADOR PLASTICO PVC, DIAMETRO DE 38,1 mm (1 1/2 Pulg), TIPO MACHO, PARED GRUESA, USO SANITARIOADAPTADOR TRAMPA PVC, 38,1mm (1 1/2 PULGADAS) DIAMETRO, TIPO MACHO, PARED GRUESA, USO SANITARIO</t>
  </si>
  <si>
    <t>92084745</t>
  </si>
  <si>
    <t>ADAPTADOR DE PLASTICO PVC, DIAMETRO DE 50,8 mm (2 Pulg), TIPO MACHO, SCH 40, PARA USO POTABLEADAPTADOR PVC, 50,8mm (2 PULGADAS) DIAMETRO, TIPO MACHO, SCH 40, USO POTABLE</t>
  </si>
  <si>
    <t>92085011</t>
  </si>
  <si>
    <t>ADAPTADOR PVC, 50,8mm (2 PULGADAS) DIAMETRO, TIPO MACHO, PARED GRUESA, USO SANITARIO</t>
  </si>
  <si>
    <t>92085013</t>
  </si>
  <si>
    <t>ADAPTADOR PVC, 76,2mm (3 PULGADAS) DIAMETRO, TIPO MACHO, PARED GRUESA, USO SANITARIO</t>
  </si>
  <si>
    <t>92087535</t>
  </si>
  <si>
    <t>ADAPTADOR DE PLASTICO PVC,DIAMETRO DE 76,2 mm (3 Pulg), TIPO MACHO, CEDULA SCH40, USO POTABLEADAPTADOR PVC, 76,2mm (3 PULGADAS) DIAMETRO, TIPO MACHO, SCH 40, USO POTABLE</t>
  </si>
  <si>
    <t>92081348</t>
  </si>
  <si>
    <t>ADAPTADOR MACHO EN PVC DE 101,6 mm (4 Pulg), CEDULA SCH 40ADAPTADOR PVC, 101,6mm (4 PULGADAS) DIAMETRO, TIPO MACHO, SCH 40, USO POTABLE</t>
  </si>
  <si>
    <t>92085007</t>
  </si>
  <si>
    <t>ADAPTADOR PVC, 101,6mm (4 PULGADAS) DIAMETRO, TIPO MACHO, PARED GRUESA, USO SANITARIO</t>
  </si>
  <si>
    <t xml:space="preserve"> CODO PLASTICO PVC 75 mm (3) EN 90° LISO Codo 90° PVC de 76.2 mm (3") cédula SCH40 (presión)CODO PVC, 76,2mm (3 PULGADAS) DIAMETRO, 90 GRADOS, CAMPANA LISA (CEMENTADA), SCH 40, USO POTABLE</t>
  </si>
  <si>
    <t>40172808</t>
  </si>
  <si>
    <t>92007649</t>
  </si>
  <si>
    <t>CODO DE PLASTICO PVC LISO DE 90° DIAMETRO DE 12,7MM (1/2 PULGADA) PARA CAÑERIA ( PRESION)CODO PVC, 12,7mm (1/2 PULGADAS) DIAMETRO, 90 GRADOS, CAMPANA LISA, SCH 40, USO POTABLE</t>
  </si>
  <si>
    <t>92030889</t>
  </si>
  <si>
    <t>CODO PLASTICO (PVC) DE 90° DE 152,40 mm DE DIAMETRO TIPO LISO CEDULA SDR-32,5CODO PVC, 152,4mm (6 PULGADAS) DIAMETRO, 90 GRADOS, CAMPANA LISA (CEMENTADA), PARED DELGADA (SDR 32,5), USO SANITARIO</t>
  </si>
  <si>
    <t>92039716</t>
  </si>
  <si>
    <t>CODO PLASTICO (PVC), DE 90°, DIAMETRO DE 38,10 mm, PARA USO SANITARIOCODO CON ESPIGA PVC, 38,1mm (1 1/2 PULGADAS) DIAMETRO, 90 GRADOS, CAMPANA Y ESPIGA LISA (CEMENTADA), PARED GRUESA, USO SANITARIO</t>
  </si>
  <si>
    <t>92039719</t>
  </si>
  <si>
    <t>CODO PLASTICO (PVC) DE 90 °, DIAMETRO DE 152,40 mm, PARA AGUA POTABLE CEDULA 40 CODO PVC, 152,4mm (6 PULGADAS) DIAMETRO, 90 GRADOS, CAMPANA LISA (CEMENTADA), SCH 40, USO POTABLE</t>
  </si>
  <si>
    <t>92065158</t>
  </si>
  <si>
    <t>CODO PVC, 12,7mm (1/2 PULGADAS) DIAMETRO, 90 GRADOS, CAMPANA ROSCADA, SCH 40, USO POTABLE</t>
  </si>
  <si>
    <t>92066552</t>
  </si>
  <si>
    <t>CODO PLASTICO (PVC), DIAMETRO DE 152,40 mm, DE 90°, PARA USO SANITARIOCODO PVC, 152,4mm (6 PULGADAS) DIAMETRO, 90 GRADOS, CAMPANA LISA (CEMENTADA), PARED GRUESA, USO SANITARIO</t>
  </si>
  <si>
    <t>92084787</t>
  </si>
  <si>
    <t xml:space="preserve"> CODO EN PLASTICO PVC, DIAMETRO DE 101,6 mm (4 Pulg.), DE 90 °, CAMPANA LISA (CEMENTADA), PARED GRUESA, PARA USO SANITARIOCODO CON ESPIGA PVC, 101,6mm (4 PULGADAS) DIAMETRO, 90 GRADOS, CAMPANA Y ESPIGA LISA (CEMENTADA), PARED GRUESA, USO SANITARIO</t>
  </si>
  <si>
    <t>92085026</t>
  </si>
  <si>
    <t>CODO CON ESPIGA PVC, DIAMETRO DE 76,2 mm (3 Pulg), 90°, CAMPANA Y ESPIGA LISA (CEMENTADA), PARED GRUESA, USO SANITARIOCODO CON ESPIGA PVC, 76,2mm (3 PULGADAS) DIAMETRO, 90 GRADOS, CAMPANA Y ESPIGA LISA (CEMENTADA), PARED GRUESA, USO SANITARIO</t>
  </si>
  <si>
    <t>92085325</t>
  </si>
  <si>
    <t>CODO PLASTICO PVC, 50,8 mm (2 Pulg) DIAMETRO, 90 °, CAMPANA LISA (CEMENTADA), PARED GRUESA, USO SANITARIOCODO CON ESPIGA PVC, 50,8mm (2 PULGADAS) DIAMETRO, 90 GRADOS, CAMPANA Y ESPIGA LISA (CEMENTADA), PARED GRUESA, USO SANITARIO</t>
  </si>
  <si>
    <t>40172809</t>
  </si>
  <si>
    <t>92020486</t>
  </si>
  <si>
    <t>CODO DE PLASTICO CPVC, LISO, DE 12,7 mm (1/2 Pulg), DE 45°CODO PVC, TIPO CPVC-CTS, 12,7mm (1/2 PULGADAS) DIAMETRO, 45 GRADOS, CAMPANA LISA, SDR 11, USO POTABLE</t>
  </si>
  <si>
    <t>92147910</t>
  </si>
  <si>
    <t>CODO PLASTICO CPVC-CTS, DIAMETRO DE 12,7 mm (1/2 Pulg), 90°, CAMPANA LISA, USO POTABLECODO PVC, TIPO CPVC-CTS, 12,7mm (1/2 PULGADAS) DIAMETRO, 90 GRADOS, CAMPANA LISA, SDR 11, USO POTABLE</t>
  </si>
  <si>
    <t>92147911</t>
  </si>
  <si>
    <t xml:space="preserve"> CODO PLASTICO CPVC-CTS, DIAMETRO DE 19,05 mm (3/4 Pulg), 45°, CAMPANA LISA, USO POTABLECODO PVC, TIPO CPVC-CTS, 19,05mm (3/4 PULGADAS) DIAMETRO, 45 GRADOS, CAMPANA LISA, SDR 11, USO POTABLE</t>
  </si>
  <si>
    <t>92147912</t>
  </si>
  <si>
    <t xml:space="preserve"> CODO PLASTICO CPVC-CTS, DIAMETRO DE 19,05 mm (3/4 Pulg), 90°, CAMPANA LISA, USO POTABLECODO PVC, TIPO CPVC-CTS, 19,05mm (3/4 PULGADAS) DIAMETRO, 90 GRADOS, CAMPANA LISA, SDR 11, USO POTABLE</t>
  </si>
  <si>
    <t>CODO PLASTICO (PVC), ANGULO DE 90°, TIPO CON ROSCA, DE 12,70 mm DE DIAMETRO, CEDULA SCH-40CODO PVC, 12,7mm (1/2 PULGADAS) DIAMETRO, 90 GRADOS, CAMPANA ROSCADA, SCH 40, USO POTABLE</t>
  </si>
  <si>
    <t>92005872</t>
  </si>
  <si>
    <t>CODO PLASTICO (PVC) DE 90 °, DIAMETRO DE 25,40 mm PARA AGUA POTABLECODO PVC, 25,4mm (1 PULGADAS) DIAMETRO, 90 GRADOS, CAMPANA LISA (CEMENTADA), SCH 40, USO POTABLE</t>
  </si>
  <si>
    <t>92030946</t>
  </si>
  <si>
    <t>CODO PLASTICO (PVC) 90° DE 25,4 mm ROSCADO CEDULA SCH-40CODO PVC, 25,4mm (1 PULGADAS) DIAMETRO, 90 GRADOS, CAMPANA ROSCADA, SCH 40, USO POTABLE</t>
  </si>
  <si>
    <t>000070</t>
  </si>
  <si>
    <t>92030947</t>
  </si>
  <si>
    <t>CODO PLASTICO (PVC) 45° DE 25,4 mm LISO CEDULA SCH-40CODO PVC, 25,4mm (1 PULGADAS) DIAMETRO, 45 GRADOS, CAMPANA LISA (CEMENTADA), SCH 40, USO POTABLE</t>
  </si>
  <si>
    <t>92030888</t>
  </si>
  <si>
    <t>CODO PLASTICO (PVC) DE 45° DE 50,80MM DE DIAMETRO TIPO LISO CEDULA SDR-32,5CODO PVC, 50,8mm (2 PULGADAS) DIAMETRO, 45 GRADOS, CAMPANA LISA, SCH 40, USO POTABLE</t>
  </si>
  <si>
    <t>92083925</t>
  </si>
  <si>
    <t>CODO PLASTICO (PVC) 45° DE 63,5 mm LISO CEDULA SCH-40CODO PVC, 63,5mm (2 1/2 PULGADAS) DIAMETRO, 45 GRADOS, CAMPANA LISA (CEMENTADA), SCH 40, USO POTABLE</t>
  </si>
  <si>
    <t>92031007</t>
  </si>
  <si>
    <t>CODO PLASTICO (PVC) 45° DE 19,05 mm LISO CEDULA SCH-40CODO PVC, 19,05mm (3/4 PULGADAS) DIAMETRO, 45 GRADOS, CAMPANA LISA (CEMENTADA), SCH 40, USO POTABLE</t>
  </si>
  <si>
    <t>92031017</t>
  </si>
  <si>
    <t>CODO PLASTICO (PVC) 90° DE 19,05 mm ROSCADO CEDULA SCH-40CODO PVC, 19,05mm (3/4 PULGADAS) DIAMETRO, 90 GRADOS, CAMPANA ROSCADA, SCH 40, USO POTABLE</t>
  </si>
  <si>
    <t>92049596</t>
  </si>
  <si>
    <t>CODO PLASTICO (PVC) 90°, DE 19,05 mm (3/4 Pulg) DIAMETRO, LISO, CEDULA SCH-40CODO PVC, 19,05mm (3/4 PULGADAS) DIAMETRO, 90 GRADOS, CAMPANA LISA (CEMENTADA), SCH 40, USO POTABLE</t>
  </si>
  <si>
    <t>CODO PLASTICO (PVC) DE 90° DE 50,80 mm DE DIAMETRO TIPO LISO CEDULA SDR-32,5CODO PVC, 50,8mm (2 PULGADAS) DIAMETRO, 90 GRADOS, CAMPANA LISA (CEMENTADA), PARED DELGADA (SDR 32,5), USO SANITARIO</t>
  </si>
  <si>
    <t>92054747</t>
  </si>
  <si>
    <t>CODO DE PLASTICO PVC, LISO, 90°, DIAMETRO 31,75 mm PARA USO SANITARIOCODO PVC, 31,75mm (1 1/4 PULGADAS) DIAMETRO, 90 GRADOS, CAMPANA LISA (CEMENTADA), PARED GRUESA, USO SANITARIO</t>
  </si>
  <si>
    <t>92055626</t>
  </si>
  <si>
    <t>CODO DE PLASTICO PVC TIPO LISO DE 90°, DIAMETRO DE 31,75 mm (1 1/4 Pulg) CEDULA SCH 40CODO PVC, 31,7mm (1 1/4 PULGADAS) DIAMETRO, 90 GRADOS, CAMPANA LISA (CEMENTADA), SCH 40, USO POTABLE</t>
  </si>
  <si>
    <t>92056158</t>
  </si>
  <si>
    <t>CODO DE PLASTICO (PVC), TIPO LISO, DE 90°, DIAMETRO DE 31,75 mm (1 1/4 Pulg) CEDULA SDR 32,5CODO PVC, 31,7mm (1 1/4 PULGADAS) DIAMETRO, 90 GRADOS, CAMPANA LISA (CEMENTADA), PARED DELGADA (SDR 32,5), USO SANITARIO</t>
  </si>
  <si>
    <t>92064448</t>
  </si>
  <si>
    <t>CODO DE PLASTICO (PVC), TIPO LISO, DE 45°, DIAMETRO DE 31,75 mm (1 1/4 Pulg), CEDULA SCH 40CODO PVC, 31,75mm (1 1/4 PULGADAS) DIAMETRO, 45 GRADOS, CAMPANA LISA (CEMENTADA), SCH 40, USO POTABLE</t>
  </si>
  <si>
    <t>92085321</t>
  </si>
  <si>
    <t>CODO PLASTICO PVC, 31,8 mm (1 1/4 Pulg) DIAMETRO, 90 °, CAMPANA ROSCADA, SCH 40, USO POTABLECODO PVC, 31,8mm (1 1/4 PULGADAS) DIAMETRO, 90 GRADOS, CAMPANA ROSCADA, SCH 40, USO POTABLE</t>
  </si>
  <si>
    <t>92088096</t>
  </si>
  <si>
    <t>CODO DE PLASTICO PVC, DIAMETRO DE 31,75 mm (1 1/4 Pulg), DE 45 °, CAMPANA LISA (CEMENTADA), PARED GRUESA, USO SANITARIOCODO PVC, 31,75mm (1 1/4 PULGADAS) DIAMETRO, 45 GRADOS, CAMPANA LISA (CEMENTADA), PARED GRUESA, USO SANITARIO</t>
  </si>
  <si>
    <t>CODO PLASTICO (PVC) 90° DE 38,1 mm ROSCADO CEDULA SCH-40CODO PVC, 38,1mm (1 1/2 PULGADAS) DIAMETRO, 90 GRADOS, CAMPANA ROSCADA, SCH 40, USO POTABLE</t>
  </si>
  <si>
    <t>CODO PLASTICO (PVC), DE 90°, DIAMETRO DE 38,10 mm, PARA USO SANITARIOCODO PVC, 38,1mm (1 1/2 PULGADAS) DIAMETRO, 90 GRADOS, CAMPANA LISA (CEMENTADA), PARED DELGADA (SDR 32,5), USO SANITARIO</t>
  </si>
  <si>
    <t>CODO PLASTICO (PVC), DE 90°, DIAMETRO DE 38,10 mm, PARA USO SANITARIOCODO PVC, 38,1mm (1 1/2 PULGADAS) DIAMETRO, 90 GRADOS, CAMPANA LISA (CEMENTADA), PARED GRUESA, USO SANITARIO</t>
  </si>
  <si>
    <t>92039721</t>
  </si>
  <si>
    <t>CODO PLASTICO (PVC) DE 90 °, DIAMETRO DE 38,10 mm PARA AGUA POTABLECODO PVC, 38,1mm (1 1/2 PULGADAS) DIAMETRO, 90 GRADOS, CAMPANA LISA (CEMENTADA), SCH 40, USO POTABLE</t>
  </si>
  <si>
    <t>92009223</t>
  </si>
  <si>
    <t>CODO PLASTICO PVC DE 50.8 MM (2) EN 90° LISO.CODO PVC, 50,8mm (2 PULGADAS) DIAMETRO, 90 GRADOS, CAMPANA LISA (CEMENTADA), SCH 40, USO POTABLE</t>
  </si>
  <si>
    <t>92030891</t>
  </si>
  <si>
    <t>CODO PVC, 50,8mm (2 PULGADAS) DIAMETRO, 90 GRADOS, CAMPANA LISA (CEMENTADA), PARED DELGADA (SDR 32,5), USO SANITARIO</t>
  </si>
  <si>
    <t>CODO PLASTICO PVC, 50,8 mm (2 Pulg) DIAMETRO, 90 °, CAMPANA LISA (CEMENTADA), PARED GRUESA, USO SANITARIOCODO PVC, 50,8mm (2 PULGADAS) DIAMETRO, 90 GRADOS, CAMPANA LISA (CEMENTADA), PARED GRUESA, USO SANITARIO</t>
  </si>
  <si>
    <t>92085327</t>
  </si>
  <si>
    <t>CODO PLASTICO PVC, 50,8 mm (2 Pulg) DIAMETRO, DE 90 °, CAMPANA ROSCADA, SCH 40, USO POTABLECODO PVC, 50,8mm (2 PULGADAS) DIAMETRO, 90 GRADOS, CAMPANA ROSCADA, SCH 40, USO POTABLE</t>
  </si>
  <si>
    <t>000165</t>
  </si>
  <si>
    <t>92059342</t>
  </si>
  <si>
    <t>CODO DE PLASTICO PVC TIPO LISO DE 90°, DIAMETRO DE 63,5 mm (2 1/2 Pulg) CEDULA SCH 40CODO PVC, 63,5mm (2 1/2 PULGADAS) DIAMETRO, 90 GRADOS, CAMPANA LISA (CEMENTADA), SCH 40, USO POTABLE</t>
  </si>
  <si>
    <t>92081463</t>
  </si>
  <si>
    <t>CODO PLASTICO (PVC) DE 90°, DIAMETRO DE 6,35 cm, CON ROSCA, PARA AGUA POTABLE, (2 1/2 Pulg.)CODO PVC, 63,5mm (2 1/2 PULGADAS) DIAMETRO, 90 GRADOS, CAMPANA ROSCADA, SCH 40, USO POTABLE</t>
  </si>
  <si>
    <t>92031031</t>
  </si>
  <si>
    <t>CODO PLASTICO (PVC) 90° DE 76,2 mm LISO CEDULA SDR-32,5CODO PVC, 76,2mm (3 PULGADAS) DIAMETRO, 90 GRADOS, CAMPANA LISA (CEMENTADA), PARED DELGADA (SDR 32,5), USO SANITARIO</t>
  </si>
  <si>
    <t>92085560</t>
  </si>
  <si>
    <t>CODO DE PLASTICO PVC, DIAMETRO DE 76,2 mm (3 Pulg), DE 90 °, CAMPANA LISA (CEMENTADA), PARED GRUESA, USO SANITARIOCODO PVC, 76,2mm (3 PULGADAS) DIAMETRO, 90 GRADOS, CAMPANA LISA (CEMENTADA), PARED GRUESA, USO SANITARIO</t>
  </si>
  <si>
    <t>92029342</t>
  </si>
  <si>
    <t>CODO PLASTICO (PVC) 45° DE 76,2 mm LISO CEDULA SDR-32,6CODO PVC, 76,2mm (3 PULGADAS) DIAMETRO, 45 GRADOS, CAMPANA LISA (CEMENTADA), PARED GRUESA, USO SANITARIO</t>
  </si>
  <si>
    <t>CODO PLASTICO (PVC) 45° DE 76,2 mm LISO CEDULA SDR-32,5CODO PVC, 76,2mm (3 PULGADAS) DIAMETRO, 45 GRADOS, CAMPANA LISA (CEMENTADA), PARED DELGADA (SDR 32,5), USO SANITARIO</t>
  </si>
  <si>
    <t>92051010</t>
  </si>
  <si>
    <t>CODO PLASTICO (PVC) DE 76,20 mm DE DIAMETRO, DE 45°, ACOPLE LISO, GROSOR SCH 40CODO PVC, 76,2mm (3 PULGADAS) DIAMETRO, 45 GRADOS, CAMPANA LISA (CEMENTADA), SCH 40, USO POTABLE</t>
  </si>
  <si>
    <t>000205</t>
  </si>
  <si>
    <t>92038957</t>
  </si>
  <si>
    <t>CODO PVC DE 101,60 mm DIÁMETRO, 45°, ACOPLE LISO, GROSOR SDR 32,5, PARA USO SANITARIO.CODO PVC, 101,6mm (4 PULGADAS) DIAMETRO, 45 GRADOS, CAMPANA LISA (CEMENTADA), PARED DELGADA (SDR 32,5), USO SANITARIO</t>
  </si>
  <si>
    <t>92039717</t>
  </si>
  <si>
    <t>CODO PLASTICO (PVC) DE 45 °, DIAMETRO DE 101,60 mm, PARA USO SANITARIOCODO PVC, 101,6mm (4 PULGADAS) DIAMETRO, 45 GRADOS, CAMPANA LISA (CEMENTADA), PARED GRUESA, USO SANITARIO</t>
  </si>
  <si>
    <t>92084746</t>
  </si>
  <si>
    <t>CODO DE PLASTICO PVC, DE 45°, TAMAÑO 101,6 mm (4 Pulg), CAMPANA LISA (CEMENTADA), SCH 40, USO POTABLECODO PVC, 101,6mm (4 PULGADAS) DIAMETRO, 45 GRADOS, CAMPANA LISA (CEMENTADA), SCH 40, USO POTABLE</t>
  </si>
  <si>
    <t>92005880</t>
  </si>
  <si>
    <t>CODO DE 90° SCH 40 CAMPANA CEMENTADA 4 (100MM) LISA PASTICA PVCCODO PVC, 101,6mm (4 PULGADAS) DIAMETRO, 90 GRADOS, CAMPANA LISA (CEMENTADA), SCH 40, USO POTABLE</t>
  </si>
  <si>
    <t>92038958</t>
  </si>
  <si>
    <t>CODO PVC DE 101,60 mm DIÁMETRO, 90°, ACOPLE LISO, CÉDULA (GROSOR) SDR 32,5, PARA USO SANITARIO.CODO PVC, 101,6mm (4 PULGADAS) DIAMETRO, 90 GRADOS, CAMPANA LISA (CEMENTADA), PARED DELGADA (SDR 32,5), USO SANITARIO</t>
  </si>
  <si>
    <t xml:space="preserve"> CODO EN PLASTICO PVC, DIAMETRO DE 101,6 mm (4 Pulg.), DE 90 °, CAMPANA LISA (CEMENTADA), PARED GRUESA, PARA USO SANITARIOCODO PVC, 101,6mm (4 PULGADAS) DIAMETRO, 90 GRADOS, CAMPANA LISA (CEMENTADA), PARED GRUESA, USO SANITARIO</t>
  </si>
  <si>
    <t>92030883</t>
  </si>
  <si>
    <t>CODO PLASTICO (PVC) DE 45° DE 152,40 mm DE DIAMETRO TIPO LISO CEDULA SDR-32,5CODO PVC, 152,46mm DIAMETRO, 45 GRADOS, CAMPANA LISA (CEMENTADA), PARED DELGADA (SDR 32,5), USO SANITARIO</t>
  </si>
  <si>
    <t>92052250</t>
  </si>
  <si>
    <t>CODO PLASTICO (PVC) DE 45° DE 152,40 mm (6 Pulg) DE DIAMETRO TIPO LISO CEDULA SCH 40CODO PVC, 152,4mm (6 PULGADAS) DIAMETRO, 45 GRADOS, CAMPANA LISA (CEMENTADA), SCH 40, USO POTABLE</t>
  </si>
  <si>
    <t>92084788</t>
  </si>
  <si>
    <t>CODO DE PLASTICO PVC, 152,4 mm (6 Pulg.) DIAMETRO, DE 45 °, CAMPANA LISA (CEMENTADA), PARED GRUESA, USO SANITARIOCODO PVC, 152,4mm (6 PULGADAS) DIAMETRO, 45 GRADOS, CAMPANA LISA (CEMENTADA), PARED GRUESA, USO SANITARIO</t>
  </si>
  <si>
    <t>92030945</t>
  </si>
  <si>
    <t xml:space="preserve"> CODO PLASTICO (PVC) 45° DE 38,1 mm LISO CEDULA SDR-32,5CODO PVC, 38,1mm (1 1/2 PULGADAS) DIAMETRO, 45 GRADOS, CAMPANA LISA (CEMENTADA), PARED DELGADA (SDR 32,5), USO SANITARIO</t>
  </si>
  <si>
    <t>92039733</t>
  </si>
  <si>
    <t>CODO PLASTICO (PVC) DIAMETRO DE 38,10 mm (1 1/2 Pulg), 45 °CODO PVC, 38,1mm (1 1/2 PULGADAS) DIAMETRO, 45 GRADOS, CAMPANA LISA (CEMENTADA), PARED GRUESA, USO SANITARIO</t>
  </si>
  <si>
    <t>CODO PLASTICO (PVC) DIAMETRO DE 38,10 mm (1 1/2 Pulg), 45 °CODO PVC, 38,1mm (1 1/2 PULGADAS) DIAMETRO, 45 GRADOS, CAMPANA LISA (CEMENTADA), SCH 40, USO POTABLE</t>
  </si>
  <si>
    <t>000222</t>
  </si>
  <si>
    <t>92022807</t>
  </si>
  <si>
    <t>CODO PVC LISO DE 50,8 mm DE 45°CODO PVC, 50,8mm (2 PULGADAS) DIAMETRO, 45 GRADOS, CAMPANA LISA (CEMENTADA), PARED DELGADA (SDR 32,5), USO SANITARIO</t>
  </si>
  <si>
    <t>CODO PVC LISO DE 50,8 mm DE 45°CODO PVC, 50,8mm (2 PULGADAS) DIAMETRO, 45 GRADOS, CAMPANA LISA (CEMENTADA), PARED GRUESA, USO SANITARIO</t>
  </si>
  <si>
    <t>92085317</t>
  </si>
  <si>
    <t>CODO PLASTICO PVC, 203,2 mm (8 Pulg.) DIAMETRO, 45 °, CAMPANA LISA (CEMENTADA), PARED GRUESA, USO SANITARIOCODO PVC, 203,2mm (8 PULGADAS) DIAMETRO, 45 GRADOS, CAMPANA LISA (CEMENTADA), PARED GRUESA, USO SANITARIO</t>
  </si>
  <si>
    <t>000235</t>
  </si>
  <si>
    <t>92039704</t>
  </si>
  <si>
    <t>CODO PLASTICO (PVC) DIAMETRO DE 203,2 mm (8 Pulg), DE 90 °CODO PVC, 203,2mm (8 PULGADAS) DIAMETRO, 90 GRADOS, CAMPANA LISA (CEMENTADA), PARED GRUESA, USO SANITARIO</t>
  </si>
  <si>
    <t>92018155</t>
  </si>
  <si>
    <t>CODO LISO DE 45° DE PLASTICO PVC DIAMETRO DE 12MM (1/2 PULGADA) PARA CAÑERIA DE PRESIONCODO PVC, 12,7mm (1/2 PULGADAS) DIAMETRO, 45 GRADOS, CAMPANA LISA, SCH 40, USO POTABLE</t>
  </si>
  <si>
    <t>92147970</t>
  </si>
  <si>
    <t>TEE DE PVC DE TRANSICION (REPARACION), DIAMETRO DE 12,7 mm (1/2 Pulg), CEDULA SCH 40, USO POTABLETEE DE TRANSICION (REPARACION) PVC, 12,7mm (1/2 PULGADA) DIAMETRO, SCH 40, USO POTABLE</t>
  </si>
  <si>
    <t>40173508</t>
  </si>
  <si>
    <t>92009227</t>
  </si>
  <si>
    <t>TAPON PLASTICO PVC HEMBRA LISO DE 12,7MM (1/2) DE DIAMETROTAPON PVC, 12,7mm (1/2 PULGADAS) DIAMETRO, TIPO HEMBRA (LISO), SCH 40, USO POTABLE</t>
  </si>
  <si>
    <t>92028243</t>
  </si>
  <si>
    <t>TAPON PLASTICO (PVC) LISO, DIAMETRO INTERNO DE 50,80 mm (2 Pulg)TAPON PVC, 50,8mm (2 PULGADAS) DIAMETRO, TIPO HEMBRA (LISO), SCH 40, USO POTABLE</t>
  </si>
  <si>
    <t>92029341</t>
  </si>
  <si>
    <t>TAPON PLASTICO PVC HEMBRA LISO DE 25,4 mm (1 Pulg) DE DIAMETROTAPON PVC, 25,4mm (1 PULGADAS) DIAMETRO, TIPO HEMBRA (LISO), SCH 40, USO POTABLE</t>
  </si>
  <si>
    <t>92031073</t>
  </si>
  <si>
    <t>TAPON PVC, 101,6mm (4 PULGADAS) DIAMETRO, TIPO HEMBRA (LISO), PARED DELGADA (SDR 32,5), USO SANITARIO</t>
  </si>
  <si>
    <t>92031253</t>
  </si>
  <si>
    <t>TAPON PVC, 152,4mm (6 PULGADAS) DIAMETRO, TIPO HEMBRA (LISO), PARED DELGADA (SDR 32,5), USO SANITARIO</t>
  </si>
  <si>
    <t>92031267</t>
  </si>
  <si>
    <t>TAPON PLASTICO (PVC) TIPO LISO DE 19,05 mm DE DIAMETRO, CEDULA SCH-40TAPON PVC, 19,05mm (3/4 PULGADAS) DIAMETRO, TIPO HEMBRA (LISO), SCH 40, USO POTABLE</t>
  </si>
  <si>
    <t>92031269</t>
  </si>
  <si>
    <t>TAPON PVC, 38,1mm (1 1/2 PULGADAS) DIAMETRO, TIPO HEMBRA (LISO), PARED DELGADA (SDR 32,5), USO SANITARIO</t>
  </si>
  <si>
    <t>92039821</t>
  </si>
  <si>
    <t>TAPON PVC, 76,2mm (3 PULGADAS) DIAMETRO, TIPO HEMBRA (LISO), PARED GRUESA, USO SANITARIO</t>
  </si>
  <si>
    <t>TAPON PVC, 76,2mm (3 PULGADAS) DIAMETRO, TIPO HEMBRA (LISO), SCH 40, USO POTABLE</t>
  </si>
  <si>
    <t>92044508</t>
  </si>
  <si>
    <t>TAPON PLASTICO (PVC), DIAMETRO DE 63,50 mm, CEDULA SCH 40TAPON PVC, 63,5mm (2 1/2 PULGADAS) DIAMETRO, TIPO HEMBRA (LISO), SCH 40, USO POTABLE</t>
  </si>
  <si>
    <t>92059431</t>
  </si>
  <si>
    <t>TAPÓN PLASTICO (PVC) SANITARIO HEMBRA LISO DE 101,6 mm (4 Pulg)TAPON PVC, 101,6mm (4 PULGADAS) DIAMETRO, TIPO HEMBRA (LISO), PARED GRUESA, USO SANITARIO</t>
  </si>
  <si>
    <t>TAPON DE PLASTICO (PVC) LISA ACOPLE HEMBRA SIN ROSCA CEDULA SCH-40 DIAMETRO DE 101,6 mm PARA USO EXTERNO (PRESION)TAPON PVC, 101,6mm (4 PULGADAS) DIAMETRO, TIPO HEMBRA (LISO), SCH 40, USO POTABLE</t>
  </si>
  <si>
    <t>92085395</t>
  </si>
  <si>
    <t>TAPON DE PLASTICO PVC, HEMBRA, LISO ,PARA PRESION, DIAMETRO DE 150 mm, CEDULA SCH-40TAPON PVC, 152,4mm (6 PULGADAS) DIAMETRO, TIPO HEMBRA (LISO), SCH 40, USO POTABLE</t>
  </si>
  <si>
    <t>92085989</t>
  </si>
  <si>
    <t>TAPON DE PLASTICO PVC, DIAMETRO DE 38,1 mm (1 1/2 Pulg), TIPO HEMBRA, LISO, PARED GRUESA, PARA USO SANITARIOTAPON PVC, 38,1mm (1 1/2 PULGADAS) DIAMETRO, TIPO HEMBRA (LISO), PARED GRUESA, USO SANITARIO</t>
  </si>
  <si>
    <t>92085990</t>
  </si>
  <si>
    <t>TAPON DE PLASTICO PVC, DIAMETRO DE 50,8 mm (2 Pulg), TIPO HEMBRA, LISO, PARED GRUESA, PARA USO SANITARIOTAPON PVC, 50,8mm (2 PULGADAS) DIAMETRO, TIPO HEMBRA (LISO), PARED GRUESA, USO SANITARIO</t>
  </si>
  <si>
    <t>92087536</t>
  </si>
  <si>
    <t>TAPON DE PLASTICO PVC, DIAMETRO DE 31,75 mm (1 1/4 Pulg), TIPO HEMBRA, LISO, CEDULA SCH40 USO POTABLETAPON PVC, 31,75mm (1 1/4 PULGADAS) DIAMETRO, TIPO HEMBRA (LISO), SCH 40, USO POTABLE</t>
  </si>
  <si>
    <t>92147971</t>
  </si>
  <si>
    <t>TAPON DE PLASTICO CPVC-CTS, DIAMETRO DE 19,05 mm (3/4 Pulg), CAMPANA LISA (CEMENTADA), CEDULA SDR 11, USO POTABLETAPON PVC, TIPO CPVC-CTS, 19,05mm (3/4 PULGADAS) DIAMETRO,CAMPANA LISA (CEMENTADA), SDR 11, USO POTABLE</t>
  </si>
  <si>
    <t>92147972</t>
  </si>
  <si>
    <t>TAPON DE PLASTICO CPVC-CTS, DIAMETRO DE 12,7 mm (1/2 Pulg), CAMPANA LISA (CEMENTADA), CEDULA SDR 11, USO POTABLETAPON PVC, TIPO CPVC-CTS, 12,7mm (1/2 PULGADAS) DIAMETRO,CAMPANA LISA (CEMENTADA), SDR 11, USO POTABLE</t>
  </si>
  <si>
    <t>92044509</t>
  </si>
  <si>
    <t xml:space="preserve"> TAPON PLASTICO (PVC), DIAMETRO DE 63,50 mm, CEDULA SCH 40TAPON PVC, 63,5mm (2 1/2 PULGADAS) DIAMETRO, TIPO MACHO (ROSCADO), SCH 40, USO POTABLE</t>
  </si>
  <si>
    <t>92031254</t>
  </si>
  <si>
    <t>TAPON PVC, 101,6mm (4 PULGADAS) DIAMETRO, TIPO MACHO (ROSCADO), PARED GRUESA, USO SANITARIO</t>
  </si>
  <si>
    <t>92031259</t>
  </si>
  <si>
    <t>TAPON PLASTICO (PVC) TIPO ROSCADO DE 19,05 mm DE DIAMETRO, CEDULA SCH-40TAPON PVC, 19,05mm (3/4 PULGADAS) DIAMETRO, TIPO HEMBRA (ROSCADO), SCH 40, USO POTABLE</t>
  </si>
  <si>
    <t>TAPON PLASTICO (PVC) TIPO ROSCADO DE 19,05 mm DE DIAMETRO, CEDULA SCH-40TAPON PVC, 19,05mm (3/4 PULGADAS) DIAMETRO, TIPO MACHO (ROSCADO), SCH 40, USO POTABLE</t>
  </si>
  <si>
    <t>TAPON PLASTICO (PVC) ROSCADO DE 25,40 mm DE DIAMETRO, CEDULA SCH-40TAPON PVC, 25,4mm (1 PULGADAS) DIAMETRO, TIPO MACHO (ROSCADO), SCH 40, USO POTABLE</t>
  </si>
  <si>
    <t>92031261</t>
  </si>
  <si>
    <t>TAPON PLASTICO (PVC) ROSCADO DE 38,10 mm DE DIAMETRO, CEDULA SCH-40TAPON PVC, 38,1mm (1 1/2 PULGADAS) DIAMETRO, TIPO HEMBRA (ROSCADO), SCH 40, USO POTABLE</t>
  </si>
  <si>
    <t>TAPON PLASTICO (PVC) ROSCADO DE 38,10 mm DE DIAMETRO, CEDULA SCH-40TAPON PVC, 38,1mm (1 1/2 PULGADAS) DIAMETRO, TIPO MACHO (ROSCADO), PARED GRESA, USO SANITARIO</t>
  </si>
  <si>
    <t>TAPON PLASTICO (PVC) ROSCADO DE 38,10 mm DE DIAMETRO, CEDULA SCH-41TAPON PVC, 38,1mm (1 1/2 PULGADAS) DIAMETRO, TIPO MACHO (ROSCADO), SCH 40, USO POTABLE</t>
  </si>
  <si>
    <t>92031263</t>
  </si>
  <si>
    <t>TAPON PVC, 50,8mm (2 PULGADAS) DIAMETRO, TIPO MACHO (ROSCADO), PARED DELGADA (SDR 32,5), USO SANITARIO</t>
  </si>
  <si>
    <t>92031265</t>
  </si>
  <si>
    <t>TAPON PVC, 63,5mm (2 1/2 PULGADAS) DIAMETRO, TIPO MACHO (ROSCADO), PARED DELGADA (SDR 32,5), USO SANITARIO</t>
  </si>
  <si>
    <t>92031266</t>
  </si>
  <si>
    <t>TAPON PVC, 76,2mm (3 PULGADAS) DIAMETRO, TIPO MACHO (ROSCADO), PARED DELGADA (SDR 32,5), USO SANITARIO</t>
  </si>
  <si>
    <t>92039856</t>
  </si>
  <si>
    <t>TAPON PLASTICO (PVC), DIAMETRO EXTERNO DE 50,80 mm, CON ROSCA EXTERNATAPON PVC, 50,8mm (2 PULGADAS) DIAMETRO, TIPO MACHO (ROSCADO), PARED GRUESA, USO SANITARIO</t>
  </si>
  <si>
    <t>92044010</t>
  </si>
  <si>
    <t>TAPON PLASTICO (PVC), DIAMETRO DE 76,20 mm, PARA USO SANITARIOTAPON PVC, 76,2mm (3 PULGADAS) DIAMETRO, TIPO MACHO (ROSCADO), PARED GRUESA, USO SANITARIO</t>
  </si>
  <si>
    <t>92058057</t>
  </si>
  <si>
    <t>TAPON PLASTICO (PVC) DE 31,75 mm (1 1/4 Pulg) DE DIAMETRO ROSCADOTAPON PVC, 31,7mm (1 1/4 PULGADAS) DIAMETRO, TIPO MACHO (ROSCADO), PARED GRUESA, USO SANITARIO</t>
  </si>
  <si>
    <t>TAPON PLASTICO (PVC) DE 31,75 mm (1 1/4 Pulg) DE DIAMETRO ROSCADOTAPON PVC, 31,7mm (1 1/4 PULGADAS) DIAMETRO, TIPO MACHO (ROSCADO), SCH 40, USO POTABLE</t>
  </si>
  <si>
    <t>92059334</t>
  </si>
  <si>
    <t>TAPÓN PLASTICO (PVC) ROSCA EXTERNA DE 76,2 mm (3 Pulg)TAPON PVC, 76,2mm (3 PULGADAS) DIAMETRO, TIPO MACHO (ROSCADO), SCH 40, USO POTABLE</t>
  </si>
  <si>
    <t>92059353</t>
  </si>
  <si>
    <t>TAPÓN PLASTICO (PVC) ROSCA EXTERNA DE 152,4 mm (6 Pulg)TAPON PVC, 152,4mm (6 PULGADAS) DIAMETRO, TIPO MACHO (ROSCADO), PARED GRESA, USO SANITARIO</t>
  </si>
  <si>
    <t>92063546</t>
  </si>
  <si>
    <t>TAPON PLASTICO (PVC) CON ROSCA EXTERNA (MACHO), DIAMETRO DE 101,6 mm (4 Pulg), SCH-40TAPON PVC, 101,6mm (4 PULGADAS) DIAMETRO, TIPO MACHO (ROSCADO), SCH 40, USO POTABLE</t>
  </si>
  <si>
    <t>92072217</t>
  </si>
  <si>
    <t>TAPON PLASTICO (PVC) CON ROSCA EXTERNA (MACHO), DIAMETRO DE 50,8 mm (2 Pulg), SCH-40TAPON PVC, 50,8mm (2 PULGADAS) DIAMETRO, TIPO MACHO (ROSCADO), SCH 40, USO POTABLE</t>
  </si>
  <si>
    <t>92093901</t>
  </si>
  <si>
    <t>TAPON PVC, 38,1mm (1 1/2 PULGADAS) DIAMETRO, TIPO MACHO (ROSCADO), PARED GRESA, USO SANITARIO</t>
  </si>
  <si>
    <t>92031258</t>
  </si>
  <si>
    <t>TAPON PLASTICO ( PVC) TIPO ROSCADO DE 12,70MM DE DIAMETRO, CEDULA SCH-40TAPON PVC, 12,7mm (1/2 PULGADAS) DIAMETRO, TIPO MACHO (ROSCADO), SCH 40, USO POTABLE</t>
  </si>
  <si>
    <t>92009228</t>
  </si>
  <si>
    <t>TAPON PVC HEMBRA CON ROSCA DE 12,7MM (1/2) DE DIAMETROTAPON PVC, 12,7mm (1/2 PULGADAS) DIAMETRO, TIPO HEMBRA (ROSCADO), SCH 40, USO POTABLE</t>
  </si>
  <si>
    <t>40174608</t>
  </si>
  <si>
    <t>92017862</t>
  </si>
  <si>
    <t>T (TEE) DE PLASTICO PVC ROSCADA DE 12,70 mm PARA TUBERIATEE PVC, 12,7mm (1/2 PULGADA) DIAMETRO, TIPO ROSCADA, SCH 40, USO POTABLE</t>
  </si>
  <si>
    <t>92030875</t>
  </si>
  <si>
    <t xml:space="preserve">  T (TEE) DE PLASTICO (PVC) LISA DE 38,10 mm DE DIAMETRO, SIN ROSCA CEDULA SCH-40TEE PVC, 38,1mm (1 1/2 PULGADA) DIAMETRO, TIPO LISA (CEMENTADA), SCH 40, USO POTABLE</t>
  </si>
  <si>
    <t>92031240</t>
  </si>
  <si>
    <t>T (TEE) DE PLASTICO (PVC) TIPO ROSCADA DE 25,40 mm DE DIAMETRO, CEDULA SCH-40TEE PVC, 25,4mm (1 PULGADA) DIAMETRO, TIPO ROSCADA, SCH 40, USO POTABLE</t>
  </si>
  <si>
    <t>92031241</t>
  </si>
  <si>
    <t>T (TEE) DE PLASTICO (PVC) TIPO ROSCADA DE 38,10 mm DE DIAMETRO, CEDULA SCH-40TEE PVC, 38,1mm (1 1/2 PULGADA) DIAMETRO, TIPO ROSCADA, SCH 40, USO POTABLE</t>
  </si>
  <si>
    <t>92031242</t>
  </si>
  <si>
    <t>T (TEE) DE PLASTICO (PVC) TIPO ROSCADA DE 38,10 mm DE DIAMETRO, CEDULA SDR-32,5TEE PVC, 38,1mm (1 1/2 PULGADA) DIAMETRO, TIPO LISA (CEMENTADA), PARED DELGADA (SDR 32,5), USO SANITARIO</t>
  </si>
  <si>
    <t>92039912</t>
  </si>
  <si>
    <t>T (TEE) DE PLASTICO (PVC) DE 25,40 mmTEE PVC, 25,4mm (1 PULGADA) DIAMETRO, TIPO LISA (CEMENTADA), SCH 40, USO POTABLE</t>
  </si>
  <si>
    <t>92053914</t>
  </si>
  <si>
    <t>TEE DE PLASTICO (PVC), TIPO LISA, DE 63,50 mm (2 1/2 Pulg) DE DIAMETRO, CEDULA SCH 40TEE PVC, 63,2mm (2 1/2 PULGADA) DIAMETRO, TIPO LISA (CEMENTADA), SCH 40, USO POTABLE</t>
  </si>
  <si>
    <t>T (TEE) DE PLASTICO (PVC) TIPO LISA DE 76,20 mm DE DIAMETRO, CEDULA SCH-40TEE PVC, 76,2mm (3 PULGADA) DIAMETRO, TIPO LISA (CEMENTADA), SCH 40, USO POTABLE</t>
  </si>
  <si>
    <t>UNIDAD</t>
  </si>
  <si>
    <t>92084934</t>
  </si>
  <si>
    <t>T (TEE) DE PLASTICO PVC, DIAMETRO DE 38,1 mm (1 1/2 Pulg), TIPO LISA (CEMENTADA), PARED GRUESA, USO SANITARIOTEE PVC, 38,1mm (1 1/2 PULGADA) DIAMETRO, TIPO LISA (CEMENTADA), PARED GRUESA, USO SANITARIO</t>
  </si>
  <si>
    <t>92016387</t>
  </si>
  <si>
    <t>TEE LISA DE 1/2" ( 12MM) PVC P/AGUA POTABLETEE PVC, 12,7mm (1/2 PULGADA) DIAMETRO, TIPO LISA (CEMENTADA), SCH 40, USO POTABLE</t>
  </si>
  <si>
    <t>92031239</t>
  </si>
  <si>
    <t>T (TEE) DE PLASTICO (PVC) TIPO ROSCADA DE 19,05 mm DE DIAMETRO, CEDULA SCH-40TEE PVC, 19,05mm (3/4 PULGADA) DIAMETRO, TIPO ROSCADA, SCH 40, USO POTABLE</t>
  </si>
  <si>
    <t>92054852</t>
  </si>
  <si>
    <t>T (TEE) DE PLASTICO (PVC), TIPO LISA, DE 19,05 mm (3/4 Pulg) DE DIAMETRO, CEDULA SCH-40TEE PVC, 19,05mm (3/4 PULGADA) DIAMETRO, TIPO LISA (CEMENTADA), SCH 40, USO POTABLE</t>
  </si>
  <si>
    <t>40174609</t>
  </si>
  <si>
    <t>92020484</t>
  </si>
  <si>
    <t>TEE PLASTICA LISA CPVC DE 12.7mm (1/2)TEE PVC, TIPO CPVC-CTS, 12,7mm (1/2 PULGADAS) DIAMETRO,CAMPANA LISA (CEMENTADA), SDR 11, USO POTABLE</t>
  </si>
  <si>
    <t>92039880</t>
  </si>
  <si>
    <t>TEE DE PLASTICO (PVC), DIAMETRO DE 31,75 mmTEE PVC, 31,7mm (1 1/4 PULGADA) DIAMETRO, TIPO ROSCADA, SCH 40, USO POTABLE</t>
  </si>
  <si>
    <t>TEE PVC, 31,7mm (1 1/4 PULGADA) DIAMETRO, TIPO ROSCADA, SCH 40, USO POTABLE</t>
  </si>
  <si>
    <t>T (TEE) DE PLASTICO PVC, TIPO DWV, DIAMETRO DE 31,75 mm, PARA USO SANITARIO TEE PVC, 31,7mm (1 1/4 PULGADA) DIAMETRO, TIPO LISA (CEMENTADA), PARED GRUESA, USO SANITARIO</t>
  </si>
  <si>
    <t>92093862</t>
  </si>
  <si>
    <t>TEE DE PLASTICO (PVC), DIAMETRO DE 31,75 mmTEE PVC, 31,7mm (1 1/4 PULGADA) DIAMETRO, TIPO LISA (CEMENTADA), SCH 40, USO POTABLE</t>
  </si>
  <si>
    <t>92039883</t>
  </si>
  <si>
    <t>TEE DE PLASTICO PVC DIAMETRO DE 101,60 mmTEE PVC, 101,6mm (4 PULGADA) DIAMETRO, TIPO LISA (CEMENTADA), SCH 40, USO POTABLE</t>
  </si>
  <si>
    <t>92052838</t>
  </si>
  <si>
    <t>TEE PLASTICA (PVC) SANITARIA, DIAMETRO 101,6 mm (4 Pulg)TEE PVC, 101,6mm (4 PULGADA) DIAMETRO, TIPO LISA (CEMENTADA), PARED DELGADA (SDR 32,5), USO SANITARIO</t>
  </si>
  <si>
    <t>TEE PLASTICA (PVC) SANITARIA, DIAMETRO 101,6 mm (4 Pulg)TEE PVC, 101,6mm (4 PULGADA) DIAMETRO, TIPO LISA (CEMENTADA), PARED GRUESA, USO SANITARIO</t>
  </si>
  <si>
    <t>T (TEE) DE PLASTICO (PVC) CON REDUCCION DE 101,60 mm A 76,20 mm DE DIAMETRO, CEDULA SDR-32,5TEE REDUCIDA PVC, 101,6mm (4 PULGADA) DIAMETRO REDUCCION A 76,2mm (3 PULGADA) DIAMETRO, TIPO LISA (CEMENTADA), PARED GRUESA, USO SANITARIO</t>
  </si>
  <si>
    <t>92031186</t>
  </si>
  <si>
    <t>T (TEE) DE PLASTICO (PVC) CON REDUCCION DE 19,05 mm A 12,70 mm DE DIAMETRO, CEDULA SCH-40TEE REDUCIDA PVC, 19,05mm (3/4 PULGADA) DIAMETRO REDUCCION A 12,7mm (1/2 PULGADA) DIAMETRO, TIPO LISA (CEMENTADA), SCH 40, USO POTABLE</t>
  </si>
  <si>
    <t>92031192</t>
  </si>
  <si>
    <t>T (TEE) DE PLASTICO (PVC) CON REDUCCION DE 25,40 mm A 12,70 mm DE DIAMETRO, CEDULA SCH-40TEE REDUCIDA PVC, 25,4mm (1 PULGADA) DIAMETRO REDUCCION A 12,7mm (1/2 PULGADA) DIAMETRO, TIPO LISA (CEMENTADA), SCH 40, USO POTABLE</t>
  </si>
  <si>
    <t>92031195</t>
  </si>
  <si>
    <t>T (TEE) DE PLASTICO (PVC) CON REDUCCION DE 25,40 mm A 19,05 mm DE DIAMETRO, CEDULA SCH-40TEE REDUCIDA PVC, 25,4mm (1 PULGADA) DIAMETRO REDUCCION A 19,05mm (3/4 PULGADA) DIAMETRO, TIPO LISA (CEMENTADA), SCH 40, USO POTABLE</t>
  </si>
  <si>
    <t>T (TEE) DE PLASTICO (PVC) CON REDUCCION DE 50,80 mm A 38,10 mm DE DIAMETRO, CEDULA SDR-32,5TEE REDUCIDA PVC, 50,8mm (2 PULGADA) DIAMETRO REDUCCION A 38,1mm (1 1/2 PULGADA) DIAMETRO, TIPO LISA (CEMENTADA), PARED GRUESA, USO SANITARIO</t>
  </si>
  <si>
    <t>T (TEE) DE PLASTICO (PVC) CON REDUCCION DE 76,20 mm A 38,10 mm DE DIAMETRO, CEDULA SDR-32,5TEE REDUCIDA PVC, 76,2mm (3 PULGADA) DIAMETRO REDUCCION A 38,1mm (1 1/2 PULGADA) DIAMETRO, TIPO LISA (CEMENTADA), PARED GRUESA, USO SANITARIO</t>
  </si>
  <si>
    <t>T (TEE) DE PLASTICO (PVC) CON REDUCCION DE 76,20 mm A 50,80 mm DE DIAMETRO, CEDULA SDR-32,5TEE REDUCIDA PVC, 76,2mm (3 PULGADA) DIAMETRO REDUCCION A 50,8mm (2 PULGADA) DIAMETRO, TIPO LISA (CEMENTADA), PARED GRUESA, USO SANITARIO</t>
  </si>
  <si>
    <t xml:space="preserve"> T (TEE) DE PLASTICO (PVC) CON REDUCCION DE 101,60 mm A 50,80 mm DE DIAMETRO, CEDULA SDR-40TEE REDUCIDA PVC, 101,6mm (4 PULGADA) DIAMETRO REDUCCION A 50,8mm (2 PULGADA) DIAMETRO, TIPO LISA (CEMENTADA), PARED GRUESA, USO SANITARIO</t>
  </si>
  <si>
    <t>T (TEE) DE PLASTICO (PVC) CON REDUCCION DE 101,60 mm A 50,80 mm DE DIAMETRO, CEDULA SDR-40TEE REDUCIDA PVC, 101,6mm (4 PULGADA) DIAMETRO REDUCCION A 50,8mm (2 PULGADA) DIAMETRO, TIPO LISA (CEMENTADA), SCH 40, USO POTABLE</t>
  </si>
  <si>
    <t>92084942</t>
  </si>
  <si>
    <t>TEE REDUCIDA DE PLASTICO PVC, DIAMETRO DE 50,8 mm (2 Pulg) A 38,1 mm (1 1/2 Pulg) TIPO LISA, SCH 40TEE REDUCIDA PVC, 50,8mm (2 PULGADA) DIAMETRO REDUCCION A 38,1mm (1 1/2 PULGADA) DIAMETRO, TIPO LISA (CEMENTADA), SCH 40, USO POTABLE</t>
  </si>
  <si>
    <t>92084943</t>
  </si>
  <si>
    <t>TEE REDUCIDA DE PVC, DIAMETRO DE 76,2 mm (3 Pulg), CON REDUCCION A 38,1 mm (1 1/2 Pulg), TIPO LISA, SCH 40TEE REDUCIDA PVC, 76,2mm (3 PULGADA) DIAMETRO REDUCCION A 38,1mm (1 1/2 PULGADA) DIAMETRO, TIPO LISA (CEMENTADA), SCH 40, USO POTABLE</t>
  </si>
  <si>
    <t>92084945</t>
  </si>
  <si>
    <t>TEE REDUCIDA, DE PLASTICO PVC, DE 76,2 mm DE DIAMETRO 3 Pulg), CON REDUCCION A 50,8 mm (2 Pulg), TIPO LISA, SCH 40TEE REDUCIDA PVC, 76,2mm (3 PULGADA) DIAMETRO REDUCCION A 50,8mm (2 PULGADA) DIAMETRO, TIPO LISA (CEMENTADA), SCH 40, USO POTABLE</t>
  </si>
  <si>
    <t>92093851</t>
  </si>
  <si>
    <t>TEE REDUCIDA PVC, 101,6mm (4 PULGADA) DIAMETRO REDUCCION A 50,8mm (2 PULGADA) DIAMETRO, TIPO LISA (CEMENTADA), SCH 40, USO POTABLE</t>
  </si>
  <si>
    <t>92093903</t>
  </si>
  <si>
    <t>TEE PVC, 76,2mm (3 PULGADA) DIAMETRO, TIPO LISA (CEMENTADA), SCH 40, USO POTABLE</t>
  </si>
  <si>
    <t>TEE REDUCIDA PVC, 101,6mm (4 PULGADA) DIAMETRO REDUCCION A 50,8mm (2 PULGADA) DIAMETRO, TIPO LISA (CEMENTADA), PARED GRUESA, USO SANITARIO</t>
  </si>
  <si>
    <t>92094051</t>
  </si>
  <si>
    <t>TEE REDUCIDA PVC, 101,6mm (4 PULGADA) DIAMETRO REDUCCION A 76,2mm (3 PULGADA) DIAMETRO, TIPO LISA (CEMENTADA), PARED GRUESA, USO SANITARIO</t>
  </si>
  <si>
    <t>92094054</t>
  </si>
  <si>
    <t>TEE REDUCIDA PVC, 50,8mm (2 PULGADA) DIAMETRO REDUCCION A 38,1mm (1 1/2 PULGADA) DIAMETRO, TIPO LISA (CEMENTADA), PARED GRUESA, USO SANITARIO</t>
  </si>
  <si>
    <t>92094055</t>
  </si>
  <si>
    <t>TEE REDUCIDA PVC, 76,2mm (3 PULGADA) DIAMETRO REDUCCION A 38,1mm (1 1/2 PULGADA) DIAMETRO, TIPO LISA (CEMENTADA), PARED GRUESA, USO SANITARIO</t>
  </si>
  <si>
    <t>92094056</t>
  </si>
  <si>
    <t>TEE REDUCIDA PVC, 76,2mm (3 PULGADA) DIAMETRO REDUCCION A 50,8mm (2 PULGADA) DIAMETRO, TIPO LISA (CEMENTADA), PARED GRUESA, USO SANITARIO</t>
  </si>
  <si>
    <t xml:space="preserve"> TEE REDUCIDA DE PVC, DIAMETRO DE 76,2 mm (3 Pulg) A 19,05 mm (3/4 Pulg), TIPO LISA, CEDULA SCH 40, USO POTABLETEE REDUCIDA PVC, 76,2mm (3 PULGADA) DIAMETRO A 19,05mm (3/4 PULGADA), TIPO LISA, SCH 40, USO POTABLE</t>
  </si>
  <si>
    <t>TEE REDUCIDA DE PVC, DIAMETRO DE 38,1 mm (1 1/2 Pulg) A 19,05 mm (3/4 Pulg), TIPO LISA, CEDULA SCH 40, USO POTABLETEE REDUCIDA PVC, 38,1mm (1 1/2 PULGADA) DIAMETRO A 19,05mm (3/4 PULGADA), TIPO LISA, SCH 40, USO POTABLE</t>
  </si>
  <si>
    <t xml:space="preserve">  TEE REDUCIDA DE PVC, DIAMETRO DE 50,8 mm (2 Pulg) A 19,05 mm (3/4 Pulg), TIPO LISA, CEDULA SCH 40, USO POTABLETEE REDUCIDA PVC, 50,8mm (2 PULGADA) DIAMETRO A 19,05mm (3/4 PULGADA), TIPO LISA, SCH 40, USO POTABLE</t>
  </si>
  <si>
    <t xml:space="preserve"> TEE REDUCIDA DE PVC, DIAMETRO DE 38,1 mm (1 1/2 Pulg) A 31,7 mm (1 1/4 Pulg), TIPO LISA, CEDULA SCH 40, USO POTABLETEE REDUCIDA PVC, 38,1mm (1 1/2 PULGADA) DIAMETRO A 31,7mm (1 PULGADA), TIPO LISA, SCH 40, USO POTABLE</t>
  </si>
  <si>
    <t>TEE REDUCIDA DE PVC, DIAMETRO DE 76,2 mm (3 Pulg) A 25,4 mm (1 Pulg), TIPO LISA, CEDULA SCH 40, USO POTABLETEE REDUCIDA PVC, 76,2mm (3 PULGADA) DIAMETRO A 25,4mm (1 PULGADA), TIPO LISA, SCH 40, USO POTABLE</t>
  </si>
  <si>
    <t>TEE REDUCIDA DE PVC, DIAMETRO DE 63,5 mm (2 1/2 Pulg) A 12,7 mm (1/2 Pulg), TIPO LISA, CEDULA SCH 40, USO POTABLETEE REDUCIDA PVC, 63,5mm (2 1/2 PULGADA) DIAMETRO A 12,7mm (1/2 PULGADA), TIPO LISA, SCH 40, USO POTABLE</t>
  </si>
  <si>
    <t>TEE REDUCIDA DE PVC, DIAMETRO DE 101,6 mm (4 Pulg) A 76,2 mm (3 Pulg), TIPO LISA, CEDULA SCH 40, USO POTABLETEE REDUCIDA PVC, 101,6mm (4 PULGADA) DIAMETRO A 76,2mm (3 PULGADA), TIPO LISA, SCH 40, USO POTABLE</t>
  </si>
  <si>
    <t>TEE REDUCIDA DE PVC, DIAMETRO DE 76,2 mm (3 Pulg) A 12,7 mm (1/2 Pulg), TIPO LISA, CEDULA SCH 40, USO POTABLETEE REDUCIDA PVC, 76,2mm (3 PULGADA) DIAMETRO A 12,7mm (1/2 PULGADA), TIPO LISA, SCH 40, USO POTABLE</t>
  </si>
  <si>
    <t>TEE REDUCIDA DE PVC, DIAMETRO DE 31,8 mm (1 1/4 Pulg) A 19,05 mm (3/4 Pulg), TIPO LISA, CEDULA SCH 40, USO POTABLETEE REDUCIDA PVC, 31,8mm (1 1/4 PULGADA) DIAMETRO A 19,05mm (3/4 PULGADA), TIPO LISA, SCH 40, USO POTABLE</t>
  </si>
  <si>
    <t>TEE REDUCIDA DE PVC, DIAMETRO DE 38,1 mm (1 1/2 Pulg) A 25,4 mm (1Pulg), TIPO LISA, CEDULA SCH 40, USO POTABLETEE REDUCIDA PVC, 38,1mm (1 1/2 PULGADA) DIAMETRO A 25,4mm (1 PULGADA), TIPO LISA, SCH 40, USO POTABLE</t>
  </si>
  <si>
    <t>TEE REDUCIDA DE PVC, DIAMETRO DE 31,8 mm (1 1/4 Pulg) A 12,7 mm (1/2 Pulg), TIPO LISA, CEDULA SCH 40, USO POTABLETEE REDUCIDA PVC, 31,8mm (1 1/4 PULGADA) DIAMETRO A 12,7mm (1/2 PULGADA), TIPO LISA, SCH 40, USO POTABLE</t>
  </si>
  <si>
    <t>TEE REDUCIDA DE PVC, DIAMETRO DE 31,7 mm (1 1/4 Pulg) A 25,4 mm (1 Pulg), TIPO LISA, CEDULA SCH 40, USO POTABLETEE REDUCIDA PVC, 31,7mm (1 1/4 PULGADA) DIAMETRO A 25,4mm (1 PULGADA), TIPO LISA, SCH 40, USO POTABLE</t>
  </si>
  <si>
    <t>TEE REDUCIDA DE PVC, DIAMETRO DE 152,4 mm (6 Pulg) A 76,2 mm (3 Pulg), TIPO LISA, CEDULA SCH 40, USO POTABLETEE REDUCIDA PVC, 152,4mm (6 PULGADA) DIAMETRO A 76,2mm (3 PULGADA), TIPO LISA, SCH 40, USO POTABLE</t>
  </si>
  <si>
    <t xml:space="preserve"> TEE REDUCIDA DE PVC, DIAMETRO DE 152,4 mm (6 Pulg) A 50,8 mm (2 Pulg), TIPO LISA, CEDULA SCH 40, USO POTABLETEE REDUCIDA PVC, 152,4mm (6 PULGADA) DIAMETRO A 50,8mm (2 PULGADA), TIPO LISA, SCH 40, USO POTABLE</t>
  </si>
  <si>
    <t>TEE REDUCIDA DE PVC, DIAMETRO DE 152,4 mm (6 Pulg) A 101,6 mm (4 Pulg), TIPO LISA, CEDULA SCH 40, USO POTABLETEE REDUCIDA PVC, 152,4mm (6 PULGADA) DIAMETRO A 101,6mm (4 PULGADA), TIPO LISA, SCH 40, USO POTABLE</t>
  </si>
  <si>
    <t>92147975</t>
  </si>
  <si>
    <t>TEE DE CPVC-CTS, DIAMETRO DE 19,05 mm (3/4 Pulg), CAMPANA LISA (CEMENTADA), CEDULA SDR 11, USO POTABLETEE PVC, TIPO CPVC-CTS, 19,05mm (3/4 PULGADAS) DIAMETRO,CAMPANA LISA (CEMENTADA), SDR 11, USO POTABLE</t>
  </si>
  <si>
    <t>92031174</t>
  </si>
  <si>
    <t>T (TEE) DE PLASTICO (PVC) TIPO LISA DE 76,20 mm DE DIAMETRO, CEDULA SDR-32,5TEE PVC, 76,2mm (3 PULGADA) DIAMETRO, TIPO LISA (CEMENTADA), PARED DELGADA (SDR 32,5), USO SANITARIO</t>
  </si>
  <si>
    <t>92039913</t>
  </si>
  <si>
    <t>T (TEE) DE PLASTICO (PVC), DE 76,20 mm, PARA USO SANITARIOTEE PVC, 76,2mm (3 PULGADA) DIAMETRO, TIPO LISA (CEMENTADA), PARED GRUESA, USO SANITARIO</t>
  </si>
  <si>
    <t>92038995</t>
  </si>
  <si>
    <t>TEE PLÁSTICA (PVC), 50,80 mm DIÁMETRO, ACOPLE LISO, CÉDULA (GROSOR) SDR 32,5, PARA USO SANITARIO.TEE PVC, 50,8mm (2 PULGADA) DIAMETRO, TIPO LISA (CEMENTADA), PARED DELGADA (SDR 32,5), USO SANITARIO</t>
  </si>
  <si>
    <t>92060279</t>
  </si>
  <si>
    <t>TEE DE PLASTICO (PVC), TIPO LISA, DE 50,8 mm (2 Pulg) DE DIAMETRO, CEDULA SCH 40TEE PVC, 50,8mm (2 PULGADA) DIAMETRO, TIPO LISA (CEMENTADA), PARED GRUESA, USO SANITARIO</t>
  </si>
  <si>
    <t>TEE DE PLASTICO (PVC), TIPO LISA, DE 50,8 mm (2 Pulg) DE DIAMETRO, CEDULA SCH 41TEE PVC, 50,8mm (2 PULGADA) DIAMETRO, TIPO LISA (CEMENTADA), SCH 40, USO POTABLE</t>
  </si>
  <si>
    <t>92084937</t>
  </si>
  <si>
    <t>TEE DE PLASTICO PVC DE 50,8 mm DE DIAMETRO (2 Pulg), TIPO ROSCADA, USO POTABLE, SCH 40TEE PVC, 50,8mm (2 PULGADA) DIAMETRO, TIPO ROSCADA, SCH 40, USO POTABLE</t>
  </si>
  <si>
    <t>92031162</t>
  </si>
  <si>
    <t>T (TEE) DE PLASTICO (PVC) TIPO LISA DE 152,40 mm DE DIAMETRO, CEDULA SDR-32,5TEE PVC, 152,4mm (6 PULGADA) DIAMETRO, TIPO LISA (CEMENTADA), PARED DELGADA (SDR 32,5), USO SANITARIO</t>
  </si>
  <si>
    <t>92039916</t>
  </si>
  <si>
    <t>T (TEE) DE PLASTICO (PVC), DE 152,40 mm, PARA USO SANITARIOTEE PVC, 152,4mm (6 PULGADA) DIAMETRO, TIPO LISA (CEMENTADA), PARED GRUESA, USO SANITARIO</t>
  </si>
  <si>
    <t>92055790</t>
  </si>
  <si>
    <t>T (TEE) DE PLASTICO (PVC) POTABLE TIPO LISA DE 152,40 mm DE DIAMETRO, CEDULA SHC 40TEE PVC, 152,4mm (6 PULGADA) DIAMETRO, TIPO LISA (CEMENTADA), SCH 40, USO POTABLE</t>
  </si>
  <si>
    <t>92085992</t>
  </si>
  <si>
    <t>T (TEE) DE PLASTICO PVC, DIAMETRO DE 203,2 mm (8 Pulg), LISA, TIPO CEMENTADA, PARED GRUESA, USO SANITARIOTEE PVC, 203,2mm (8 PULGADA) DIAMETRO, TIPO LISA (CEMENTADA), PARED GRUESA, USO SANITARIO</t>
  </si>
  <si>
    <t>92031196</t>
  </si>
  <si>
    <t>T (TEE) DE PLASTICO (PVC) CON REDUCCION DE 38,10 mm A 12,70 mm DE DIAMETRO, CEDULA SCH-40TEE REDUCIDA PVC, 38,1mm (1 1/2 PULGADA) DIAMETRO REDUCCION A 12,7mm (1/2 PULGADA) DIAMETRO, TIPO LISA (CEMENTADA), SCH 40, USO POTABLE</t>
  </si>
  <si>
    <t>000315</t>
  </si>
  <si>
    <t>92055739</t>
  </si>
  <si>
    <t>TEE REDUCIDA PVC, 50,8mm (2 PULGADA) DIAMETRO REDUCCION A 12,7mm (1/2 PULGADA) DIAMETRO, TIPO LISA (CEMENTADA), SCH 40, USO POTABLE</t>
  </si>
  <si>
    <t>T (TEE) DE PLASTICO (PVC) CON REDUCCION DE 50,8 mm A 12,7 mm DE DIAMETRO, CEDULA SCH-40TEE REDUCIDA PVC, 50,8mm (2 PULGADA) DIAMETRO REDUCCION A 12,7mm (1/2 PULGADA) DIAMETRO, TIPO LISA (CEMENTADA), SCH 40, USO POTABLE</t>
  </si>
  <si>
    <t>92009231</t>
  </si>
  <si>
    <t>TUBO PVC, 12,7mm (1/2 PULGADAS) DIAMETRO, 6 METROS LARGO, SDR 13,5</t>
  </si>
  <si>
    <r>
      <t>92009231</t>
    </r>
    <r>
      <rPr>
        <sz val="12"/>
        <rFont val="Tahoma"/>
        <family val="2"/>
      </rPr>
      <t> </t>
    </r>
  </si>
  <si>
    <t>TUBO PVC CAÑERÍA (PRESIÓN) DE 12.7 mm (1/2) DE DIÁMETRO X 6 m DE LARGOTUBO PVC, 12,7mm (1/2 PULGADAS) DIAMETRO, 6 METROS LARGO, SDR 13,5</t>
  </si>
  <si>
    <t>92020570</t>
  </si>
  <si>
    <t>TUBO PLASTICO CPCV DE 12.7 mm DE DIAMETRO X 6 m DE LARGO SDR 11TUBO PVC, TIPO CPVC-CTS, 12,7mm (1/2 PULGADAS) DIAMETRO, 6 METROS LARGO, SDR 11</t>
  </si>
  <si>
    <t>92147955</t>
  </si>
  <si>
    <t>TUBO PLASTICO CPCV-CTS, DIAMETRO DE 19,05 mm (3/4 Pulg), LARGO DE 6 m, CEDULA SDR 11TUBO PVC, TIPO CPVC-CTS, 19,05mm (3/4 PULGADAS) DIAMETRO, 6 METROS LARGO, SDR 11</t>
  </si>
  <si>
    <t>001480</t>
  </si>
  <si>
    <t>92074952</t>
  </si>
  <si>
    <t>TUBO PLASTICO (PVC) DE 25,40MM DE DIAMETRO X 6M DE LARGO, CEDULA SDR-17 PARA USO POTABLETUBO PVC, 25,4mm (1 PULGADAS) DIAMETRO, 6 METROS LARGO, SDR 17</t>
  </si>
  <si>
    <t>92074954</t>
  </si>
  <si>
    <t>TUBO PLASTICO (PVC), DE 31,75 mm (1 1/4 Pulg) DE DIAMETRO X 6 m DE LARGO, CEDULA SDR-26, PARA USO POTABLETUBO PVC, 31,7mm (1 1/4 PULGADAS) DIAMETRO, 6 METROS LARGO, SDR 26</t>
  </si>
  <si>
    <t>92015831</t>
  </si>
  <si>
    <t>TUBO DE PVC, TUBO ALTA PRESION, DIAMETRO DE 38 mm ( 1 1/2 Pulg), CEDULA SDR-17, PARA AGUA POTABLETUBO PVC, 38,1mm (1 1/2 PULGADAS) DIAMETRO, 6 METROS LARGO, SDR 17</t>
  </si>
  <si>
    <t>TUBO DE PLÁSTICO (PVC) DE 38 mm (1 1/2 Pulg) X 6 m, SDR26 CC GRTUBO PVC, 38,1mm (1 1/2 PULGADAS) DIAMETRO, 6 METROS LARGO, SDR 26</t>
  </si>
  <si>
    <t>92084983</t>
  </si>
  <si>
    <t>TUBO PVC, 38,1mm (1 1/2 PULGADAS) DIAMETRO, 6 METROS LARGO, SDR 26</t>
  </si>
  <si>
    <t>001520</t>
  </si>
  <si>
    <t>TUBO PLASTICO (PVC) CON CAMPANA, DIAMETRO DE 50,80 mm X LARGO DE 6 m, CEDULA SDR 41TUBO PVC, 50,8mm (2 PULGADAS) DIAMETRO, 6 METROS LARGO, SDR 41</t>
  </si>
  <si>
    <t>92059337</t>
  </si>
  <si>
    <t>TUBO PLASTICO (PVC) DE 50,8MM DE DIAMETRO X 6M DE LARGO, CEDULA SDR-17TUBO PVC, 50,8mm (2 PULGADAS) DIAMETRO, 6 METROS LARGO, SDR 17</t>
  </si>
  <si>
    <t>001521</t>
  </si>
  <si>
    <t xml:space="preserve">92009226
</t>
  </si>
  <si>
    <t>TUBO PVC CAÑERÍA (PRESIÓN) DE 50.8 mm (2) DE DIÁMETRO X 6 m DE LARGO Marca DURMAN Modelo PVC SDR 26TUBO PVC, 50,8mm (2 PULGADAS) DIAMETRO, 6 METROS LARGO, SDR 26</t>
  </si>
  <si>
    <t>001539</t>
  </si>
  <si>
    <t>92083683</t>
  </si>
  <si>
    <t>TUBO PLASTICO (PVC) DE 31,75MM DE DIAMETRO X 6,10M DE LARGO, CON CAMPANA CEDULA # SDR-17TUBO PVC, 31,7mm (1 1/4 PULGADAS) DIAMETRO, 6 METROS LARGO, SDR 17</t>
  </si>
  <si>
    <t>001540</t>
  </si>
  <si>
    <t>TUBO PVC, DIAMETRO DE 63,5 mm (2 1/2 Pulg), LARGO DE 6 m, CEDULA SDR 41TUBO PVC, 63,5mm (2 1/2 PULGADAS) DIAMETRO, 6 METROS LARGO, SDR 41</t>
  </si>
  <si>
    <t>TUBO PVC, DIAMETRO DE 63,5 mm (2 1/2 Pulg), LARGO DE 6 m, CEDULA SDR 17TUBO PVC, 63,5mm (2 1/2 PULGADAS) DIAMETRO, 6 METROS LARGO, SDR 17</t>
  </si>
  <si>
    <t>TUBO PVC, DIAMETRO DE 63,5 mm (2 1/2 Pulg), LARGO DE 6 m, CEDULA SDR 26TUBO PVC, 63,5mm (2 1/2 PULGADAS) DIAMETRO, 6 METROS LARGO, SDR 26</t>
  </si>
  <si>
    <t>001560</t>
  </si>
  <si>
    <t>92038999</t>
  </si>
  <si>
    <t>TUBO PLASTICO (PVC) DE 76,20MM DIAMETRO X 6M LARGO, CEDULA SDR-17, USO POTABLETUBO PVC, 76,2mm (3 PULGADAS) DIAMETRO, 6 METROS LARGO, SDR 17</t>
  </si>
  <si>
    <t xml:space="preserve">92009229
</t>
  </si>
  <si>
    <t xml:space="preserve"> TUBO PVC CAÑERÍA (PRESIÓN) DE 75 mm (3) DE DIÁMETRO X 6 m DE LARGO Marca AMANCO Modelo PRESION SDR26 75mm 3"TUBO PVC, 76,2mm (3 PULGADAS) DIAMETRO, 6 METROS LARGO, SDR 26</t>
  </si>
  <si>
    <t xml:space="preserve"> TUBO PVC CAÑERÍA (PRESIÓN) DE 75 mm (3) DE DIÁMETRO X 6 m DE LARGO Marca AMANCO Modelo SDR-41TUBO PVC, 76,2mm (3 PULGADAS) DIAMETRO, 6 METROS LARGO, SDR 41</t>
  </si>
  <si>
    <t>92001440</t>
  </si>
  <si>
    <t>TUBO PLASTICO (PVC) MEDIDAS 19,05MM (3/4 PULG) DE DIAMETRO X 6 M DE LARGOTUBO PVC, 19,05mm (3/4 PULGADAS) DIAMETRO, 6 METROS LARGO, SDR 17</t>
  </si>
  <si>
    <t>TUBO DE PLASTICO PVC, 150 mm (6 Pulg), SDR 41TUBO PVC, 152,4mm (6 PULGADAS) DIAMETRO, 6 METROS LARGO, SDR 41</t>
  </si>
  <si>
    <t>92018160</t>
  </si>
  <si>
    <t>TUBO PARA PRESION DE 4 (100MM) PULGADAS EN PLASTICO PVC, CEDULA SDR 26TUBO PVC, 101,6mm (4 PULGADAS) DIAMETRO, 6 METROS LARGO, SDR 26</t>
  </si>
  <si>
    <t>92043152</t>
  </si>
  <si>
    <t>TUBO PLÁSTICO (PVC), DIAMETRO DE 101,6 mm PARA USO SANITARIOTUBO PVC, 101,6mm (4 PULGADAS) DIAMETRO, 6 METROS LARGO, SDR 41</t>
  </si>
  <si>
    <t>92078780</t>
  </si>
  <si>
    <t>TUBO PLASTICO (PVC), DE 101,6 mm DE DIAMETRO X 6 m DE LARGO, CEDULA #SDR 17, PARA USO POTABLETUBO PVC, 101,6mm (4 PULGADAS) DIAMETRO, 6 METROS LARGO, SDR 17</t>
  </si>
  <si>
    <t xml:space="preserve"> TUBO PVC, TIPO DOBLE PARED CORRUGADA, PARA ALCANTARILLADO, DIAMETRO DE 101,6 mm (4 Pulg), LARGO DE 6 mTUBO PVC, TIPO DOBLE PARED CORRUGADA, PARA ALCANTARILLADO 101,6mm (4 PULGADAS) DIAMETRO, 6 METROS LARGO</t>
  </si>
  <si>
    <t>001640</t>
  </si>
  <si>
    <t>TUBO PVC, TIPO CORRUGADO PERFORADO, PARA DRENAJE, DIAMETRO DE 115 mm, LARGO DE 6 m, CONEXION CEMENTADATUBO PVC, TIPO CORRUGADO PERFORADO, PARA DRENAJE 115mm DIAMETRO, 6 METROS LARGO, CONEXIÓN CEMENTADA</t>
  </si>
  <si>
    <t>001660</t>
  </si>
  <si>
    <t>92045710</t>
  </si>
  <si>
    <t>TUBO PLASTICO (PVC), DE 152,4 mm DE DIÁMETRO X 6 m DE LARGO, PARA USO SANITARIOTUBO PVC, 152,4mm (6 PULGADAS) DIAMETRO, 6 METROS LARGO, SDR 26</t>
  </si>
  <si>
    <t>92066681</t>
  </si>
  <si>
    <t>TUBO DE PLASTICO PVC, 150 mm (6 Pulg), SDR 41</t>
  </si>
  <si>
    <t>92075029</t>
  </si>
  <si>
    <t>TUBO PLASTICO (PVC), DE 152,40 mm DE DIAMETRO X 6 m DE LARGO, CEDULA SDR-17, PARA USO POTABLE TUBO PVC, 152,4mm (6 PULGADAS) DIAMETRO, 6 METROS LARGO, SDR 17</t>
  </si>
  <si>
    <t>001740</t>
  </si>
  <si>
    <t>92027791</t>
  </si>
  <si>
    <t>TUBO PLASTICO (PVC) TIPO POTABLE DE 203,20 mm DE DIAMETRO X 6 m DE LARGO SDR 17 PARA CAÑERIA DE PRESIONTUBO PVC, 203,2mm (8 PULGADAS) DIAMETRO, 6 METROS LARGO, SDR 17</t>
  </si>
  <si>
    <t>92031173</t>
  </si>
  <si>
    <t>TUBO PLASTICO (PVC) DE 203,20 mm DE DIAMETRO X 6 m DE LARGO, CEDULA SDR-32,5TUBO PVC, 203,2mm (8 PULGADAS) DIAMETRO, 6 METROS LARGO, SDR 32,5</t>
  </si>
  <si>
    <t>0002100</t>
  </si>
  <si>
    <t>TUBO PVC, TIPO DOBLE PARED CORRUGADA, PARA ALCANTARILLADO, DIAMETRO DE 457,2 mm (18 Pulg), LARGO DE 6 mTUBO PVC, TIPO DOBLE PARED CORRUGADA, PARA ALCANTARILLADO 457,2mm (18 PULGADAS) DIAMETRO, 6 METROS LARGO</t>
  </si>
  <si>
    <t xml:space="preserve"> TUBO PVC, TIPO DOBLE PARED CORRUGADA, PARA ALCANTARILLADO, DIAMETRO DE 304,8 mm (12 Pulg), LARGO DE 6 mTUBO PVC, TIPO DOBLE PARED CORRUGADA, PARA ALCANTARILLADO 304,8mm (12 PULGADAS) DIAMETRO, 6 METROS LARGO</t>
  </si>
  <si>
    <t>TUBO PVC, TIPO DOBLE PARED CORRUGADA, PARA ALCANTARILLADO, DIAMETRO DE 254 mm (10 Pulg), LARGO DE 6 mTUBO PVC, TIPO DOBLE PARED CORRUGADA, PARA ALCANTARILLADO 254mm (10 PULGADAS) DIAMETRO, 6 METROS LARGO</t>
  </si>
  <si>
    <t xml:space="preserve">  TUBO PVC, TIPO DOBLE PARED CORRUGADA, PARA ALCANTARILLADO, DIAMETRO DE 203,2 mm (8 Pulg), LARGO DE 6 mTUBO PVC, TIPO DOBLE PARED CORRUGADA, PARA ALCANTARILLADO 203,2mm (8 PULGADAS) DIAMETRO, 6 METROS LARGO</t>
  </si>
  <si>
    <t>TUBO PVC, TIPO DOBLE PARED CORRUGADA, PARA ALCANTARILLADO, DIAMETRO DE 609,6 mm (24 Pulg), LARGO DE 6 mTUBO PVC, TIPO DOBLE PARED CORRUGADA, PARA ALCANTARILLADO 609,6mm (24 PULGADAS) DIAMETRO, 6 METROS LARGO</t>
  </si>
  <si>
    <t xml:space="preserve"> TUBO PVC, TIPO DOBLE PARED CORRUGADA, PARA ALCANTARILLADO, DIAMETRO DE 1066,8 mm (42 Pulg), LARGO DE 6 mTUBO PVC, TIPO DOBLE PARED CORRUGADA, PARA ALCANTARILLADO 1066,8mm (42 PULGADAS) DIAMETRO, 6 METROS LARGO</t>
  </si>
  <si>
    <t xml:space="preserve"> TUBO PVC, TIPO DOBLE PARED CORRUGADA, PARA ALCANTARILLADO, DIAMETRO DE 914,4 mm (36 Pulg), LARGO DE 6 mTUBO PVC, TIPO DOBLE PARED CORRUGADA, PARA ALCANTARILLADO 914,4mm (36 PULGADAS) DIAMETRO, 6 METROS LARGO</t>
  </si>
  <si>
    <t xml:space="preserve">  TUBO PVC, TIPO DOBLE PARED CORRUGADA, PARA ALCANTARILLADO, DIAMETRO DE 762 mm (30 Pulg), LARGO DE 6 mTUBO PVC, TIPO DOBLE PARED CORRUGADA, PARA ALCANTARILLADO 762mm (30 PULGADAS) DIAMETRO, 6 METROS LARGO</t>
  </si>
  <si>
    <t xml:space="preserve"> TUBO PVC, TIPO DOBLE PARED CORRUGADA, PARA ALCANTARILLADO, DIAMETRO DE 152,4 mm (6 Pulg), LARGO DE 6 mTUBO PVC, TIPO DOBLE PARED CORRUGADA, PARA ALCANTARILLADO 152,4mm (6 PULGADAS) DIAMETRO, 6 METROS LARGO</t>
  </si>
  <si>
    <t xml:space="preserve">92051300
</t>
  </si>
  <si>
    <t>TUBO PVC ALCANTARILLADO, SDR41, MEDIDAS 375 mm X 6 m, DIAMETRO NOMINAL 381 mm (15 Pulg) Marca AMANCO Modelo NOVAFORT 375MMTUBO PVC, TIPO DOBLE PARED CORRUGADA, PARA ALCANTARILLADO 381mm (15 PULGADAS) DIAMETRO, 6 METROS LARGO</t>
  </si>
  <si>
    <t>30151703</t>
  </si>
  <si>
    <t>92043900</t>
  </si>
  <si>
    <t>UNION PLASTICA DE PVC DE 152,40 mm (6 Pulg) DE ANCHO X 127 mm DE ALTO FRONTAL X 76,20 mm DE ALTO INTERNO PARA CANOA DE ALTO CAUDALUNION PLASTICA DE PVC  DE 152,40 mm (6 Pulg) DE ANCHO X 127 mm DE ALTO FRONTAL X 76,20 mm DE ALTO INTERNO PARA CANOA DE ALTO CAUDAL</t>
  </si>
  <si>
    <t>UNION DE PLASTICO TIPO TOPE EN PVC DE 31,75 mm (1 1/4) DE DIAMETRO PARA SISTEMA DE AGUA POTABLEUNION DE TOPE PVC, 31,7mm (1 1/4 PULGADA) DIAMETRO, TIPO LISA (CEMENTADA), SCH 40, USO POTABLE</t>
  </si>
  <si>
    <t>UNION DE PLASTICO TIPO TOPE EN PVC DE 50,80 mm (2) DE DIAMETRO PARA SISTEMA DE AGUA POTABLEUNION DE TOPE PVC, 50,8mm (2 PULGADA) DIAMETRO, TIPO LISA (CEMENTADA), SCH 40, USO POTABLE</t>
  </si>
  <si>
    <t>40174908</t>
  </si>
  <si>
    <t>92016329</t>
  </si>
  <si>
    <t>UNION DE TRANSICION O REPARACION SCH 40 6" (150mm) PVC P/ AGUA POTABLEUNION DE TRANSICION (REPARACION) PVC, 152,4mm (6 PULGADA) DIAMETRO, SCH 40, USO POTABLE</t>
  </si>
  <si>
    <t>92018161</t>
  </si>
  <si>
    <t>UNION DE TRANSICION O REPARACION 1 1/2 PULGADA (38 MM) PLASTICO PVC PARA AGUA POTABLEUNION DE TRANSICION (REPARACION) PVC, 38,1mm (1 1/2 PULGADA) DIAMETRO, SCH 40, USO POTABLE</t>
  </si>
  <si>
    <t xml:space="preserve"> UNION DE PLASTICO TIPO TOPE EN PVC DE 12,7 mm (1/2 Pulg) DE DIAMETRO PARA SISTEMA DE AGUA POTABLEUNION DE TOPE PVC, 12,7mm (1/2 PULGADA) DIAMETRO, TIPO LISA (CEMENTADA), SCH 40, USO POTABLE</t>
  </si>
  <si>
    <t>UNION DE TOPE PLASTICA (PVC), TAMAÑO 19,05 mm (3/4 Pulg), CEDULA 40, PARA TUBERIA POTABLE DE ALTA PRESIONUNION DE TOPE PVC, 19,05mm (3/4 PULGADA) DIAMETRO, TIPO LISA (CEMENTADA), SCH 40, USO POTABLE</t>
  </si>
  <si>
    <t xml:space="preserve"> UNION DE PLASTICO (PVC) TIPO TOPE DE 38,10 mm DE DIAMETRO, CEDULA SCH-40UNION DE TOPE PVC, 38,1mm (1 1/2 PULGADA) DIAMETRO, TIPO LISA (CEMENTADA), SCH 40, USO POTABLE</t>
  </si>
  <si>
    <t>UNION PLASTICA (PVC) TIPO TOPE, DIAMETRO DE 25,4 mm (1 Pulg), CEDULA SCH 41UNION DE TOPE PVC, 25,4mm (1 PULGADA) DIAMETRO, TIPO LISA (CEMENTADA), SCH 40, USO POTABLE</t>
  </si>
  <si>
    <t>92054608</t>
  </si>
  <si>
    <t>UNION DE TRANSICION O REPARACION, DE PLASTICO (PVC), DE 25,4 mm (1 Pulg), SCH 40, PARA AGUA POTABLEUNION DE TRANSICION (REPARACION) PVC, 25,4mm (1 PULGADA) DIAMETRO, SCH 40, USO POTABLE</t>
  </si>
  <si>
    <t xml:space="preserve"> UNION DE PLASTICO (PVC), TIPO TOPE, DE 76,20 mm (3 Pulg) DE DIAMETRO, CEDULA SCH 40UNION DE TOPE PVC, 76,2mm (3 PULGADA) DIAMETRO, TIPO LISA (CEMENTADA), SCH 40, USO POTABLE</t>
  </si>
  <si>
    <t>92060156</t>
  </si>
  <si>
    <t>UNIÓN DE TRANSICION O REPARACION, PLÁSTICA (PVC), DE 101,60 mm (4 Pulg) DE DIÁMETRO, CÉDULA SCH-40UNION DE TRANSICION (REPARACION) PVC, 101,6mm (4 PULGADA) DIAMETRO, SCH 40, USO POTABLE</t>
  </si>
  <si>
    <t>UNION DE PLASTICO (PVC), TIPO TOPE, DE 101,6 mm (4 Pulg) DE DIAMETRO, CEDULA SCH 40UNION DE TOPE PVC, 101,6mm (4 PULGADA) DIAMETRO, TIPO LISA (CEMENTADA), SCH 40, USO POTABLE</t>
  </si>
  <si>
    <t>92072932</t>
  </si>
  <si>
    <t>UNIÓN DE TRANSICION O REPARACION, PLÁSTICA (PVC), DE 50,8 mm (2 Pulg) DE DIÁMETRO, CÉDULA SCH-40UNION DE TRANSICION (REPARACION) PVC, 50,8mm (2 PULGADA) DIAMETRO, SCH 40, USO POTABLE</t>
  </si>
  <si>
    <t>92075386</t>
  </si>
  <si>
    <t>UNION DE TRANSICION DE PLASTICO (PVC) A PRESION, DE 63,50 mm (2 1/2 Pulg) DE DIAMETRO, CEDULA SCH-40, PARA USO POTABLEUNION DE TRANSICION (REPARACION) PVC, 63,55mm (2 1/2 PULGADA) DIAMETRO, SCH 40, USO POTABLE</t>
  </si>
  <si>
    <t>UNION TIPO TOPE, DE PLASTICO (PVC) A PRESION, DE 63,50 mm (2 1/2 Pulg) DE DIAMETRO, CEDULA SCH-40, PARA USO POTABLEUNION DE TOPE PVC, 63,5mm (2 1/2 PULGADA) DIAMETRO, TIPO LISA (CEMENTADA), SCH 40, USO POTABLE</t>
  </si>
  <si>
    <t>92075388</t>
  </si>
  <si>
    <t>UNION DE TRANSICION DE PLASTICO (PVC) A PRESION, DE 76,20 mm (3 Pulg) DE DIAMETRO, CEDULA SCH-40, PARA USO POTABLEUNION DE TRANSICION (REPARACION) PVC, 76,2mm (3 PULGADA) DIAMETRO, SCH 40, USO POTABLE</t>
  </si>
  <si>
    <t>92075391</t>
  </si>
  <si>
    <t>UNION DE TRANSICION DE PLASTICO (PVC) A PRESION, DE 31,75 mm (1 1/4 Pulg) DE DIAMETRO, CEDULA SCH-40, PARA USO POTABLEUNION DE TRANSICION (REPARACION) PVC, 31,75mm (1 1/4 PULGADA) DIAMETRO, SCH 40, USO POTABLE</t>
  </si>
  <si>
    <t>92085288</t>
  </si>
  <si>
    <t>UNION DE TRANSICION O REPARACION DE 19,05 mm (3/4 Pulg), PLASTICO PVC, PARA USO POTABLE, CEDULA SCH-40.UNION DE TRANSICION (REPARACION) PVC, 19,05mm (3/4 PULGADA) DIAMETRO, SCH 40, USO POTABLE</t>
  </si>
  <si>
    <t>92148135</t>
  </si>
  <si>
    <t>UNIÓN DE TOPE CPVC-CTS, DIAMETRO DE 19,05 mm (3/4 Pulg), TIPO LISA (CEMENTADA), CEDULA SDR 11, USO POTABLEUNION DE TOPE PVC, TIPO CPVC-CTS, 19,05mm (3/4 PULGADA) DIAMETRO, TIPO LISA (CEMENTADA), SDR 11, USO POTABLE</t>
  </si>
  <si>
    <t>92148152</t>
  </si>
  <si>
    <t>UNIÓN DE TOPE CPVC-CTS, DIAMETRO DE 12,7 mm (1/2 Pulg), TIPO LISA (CEMENTADA), CEDULA SDR 11, USO POTABLEUNION DE TOPE PVC, TIPO CPVC-CTS, 12,7mm (1/2 PULGADA) DIAMETRO, TIPO LISA (CEMENTADA), SDR 11, USO POTABLE</t>
  </si>
  <si>
    <t>YEE PLASTICA (PVC) DE 101,60 mm DE DIAMETRO USO SANITARIOYEE DOBLE PVC, 101,6mm (4 PULGADA) DIAMETRO, TIPO LISA (CEMENTADA), PARED GRUESA, USO SANITARIO</t>
  </si>
  <si>
    <t>9207925</t>
  </si>
  <si>
    <t>UNION DE PLASTICO (PVC) DE 12,7MM ( DIAMETRO 1/2 PULGADA) UTILIZADA PARA CONEXIÓN DE TUBERIA PVC PARA CAÑERIA (PRESION)UNION PVC, 12,7mm (1/2 PULGADA) DIAMETRO, TIPO LISA (CEMENTADA), SCH 40, USO POTABLE</t>
  </si>
  <si>
    <t>92016340</t>
  </si>
  <si>
    <t>UNION DE TRANSICION O REPARACIÓN SCH-10 1/2" (12MM) PVC P/ AGUA POTABLEUNION DE TRANSICION (REPARACION) PVC, 12,7mm (1/2 PULGADA) DIAMETRO, SCH 40, USO POTABLE</t>
  </si>
  <si>
    <t>92075105</t>
  </si>
  <si>
    <t>UNIÓN PLASTICA (PVC), DIAMETRO 12,7 mm (1/2 Pulg) PARA CAÑERÍA, DOBLE ROSCAUNION PVC, 12,7mm (1/2 PULGADA) DIAMETRO, TIPO DOBLE ROSCA, SCH 40, USO POTABLE</t>
  </si>
  <si>
    <t>92039929</t>
  </si>
  <si>
    <t>UNION DE PLASTICO (PVC) SENCILLA DE 50,80 mmUNION PVC, 50,8mm (2 PULGADA) DIAMETRO, TIPO LISA (CEMENTADA), PARED GRUESA, USO SANITARIO</t>
  </si>
  <si>
    <t>92039941</t>
  </si>
  <si>
    <t>UNION DE PLASTICO (PVC) LISA DIAMETRO DE 101,60 mm, CEDULA 40UNION PVC, 101,6mm (4 PULGADA) DIAMETRO, TIPO LISA (CEMENTADA), SCH 40, USO POTABLE</t>
  </si>
  <si>
    <t>92053799</t>
  </si>
  <si>
    <t>UNION PLASTICA (PVC), LISA, DE 19,05 mm (3/4 Pulg) DIAMETRO, CEDULA SCH 40, PARA TUBERIA POTABLE DE ALTA PRESIONUNION PVC, 19,05mm (3/4 PULGADA) DIAMETRO, TIPO LISA (CEMENTADA), SCH 40, USO POTABLE</t>
  </si>
  <si>
    <t>92054782</t>
  </si>
  <si>
    <t>UNIÓN PLASTICA (PVC) DE 152,4 mm (6 Pulg) CEDULA SCH40UNION PVC, 152,4mm (6 PULGADA) DIAMETRO, TIPO LISA (CEMENTADA), SCH 40, USO POTABLE</t>
  </si>
  <si>
    <t>92058483</t>
  </si>
  <si>
    <t>UNION DE PLASTICO (PVC) SENCILLA, DIAMETRO DE 50,80 mm (2 pulg), SCH 40UNION PVC, 50,8mm (2 PULGADA) DIAMETRO, TIPO LISA (CEMENTADA), SCH 40, USO POTABLE</t>
  </si>
  <si>
    <t>92085287</t>
  </si>
  <si>
    <t>UNION DE PLASTICO (PVC), LISA, DE 101,6 mm (4 Pulg) DE DIAMETRO, PARA USO SANITARIO.UNION PVC, 101,6mm (4 PULGADA) DIAMETRO, TIPO LISA (CEMENTADA), PARED GRUESA, USO SANITARIO</t>
  </si>
  <si>
    <t>92085311</t>
  </si>
  <si>
    <t>UNION DE PLASTICO (PVC), LISA, DE 76,2 mm (3 Pulg) DE DIAMETRO, PARA USO SANITARIO.UNION PVC, 76,2mm (3 PULGADA) DIAMETRO, TIPO LISA (CEMENTADA), PARED GRUESA, USO SANITARIO</t>
  </si>
  <si>
    <t>UNIÓN PVC, PARA TUBERIA CORRUGADA PERFORADA, DIAMETRO DE 115 mm, USO DRENAJE, COLOR NARANJAUNION PVC PARA TUBERIA CORRUGADA PERFORADA, USO DRENAJE, DE 115mm DIAMETRO, COLOR NARANJA</t>
  </si>
  <si>
    <t>40174909</t>
  </si>
  <si>
    <t>92022803</t>
  </si>
  <si>
    <t xml:space="preserve"> UNIÓN LISA CPVC DE 19,05 mm DE DIAMETRO PARA AGUA CALIENTE.UNION PVC, TIPO CPVC-CTS, 19,05mm (3/4 PULGADAS) DIAMETRO,CAMPANA LISA (CEMENTADA),  SDR 11, USO POTABLE</t>
  </si>
  <si>
    <t>92148134</t>
  </si>
  <si>
    <t xml:space="preserve"> UNIÓN CPVC-CTS, DIAMETRO DE 12,7 mm (1/2 Pulg), CAMPANA LISA (CEMENTADA), CEDULA SDR 11, USO POTABLEUNION PVC, TIPO CPVC-CTS, 12,7mm (1/2 PULGADAS) DIAMETRO,CAMPANA LISA (CEMENTADA),  SDR 11, USO POTABLE</t>
  </si>
  <si>
    <t>92056156</t>
  </si>
  <si>
    <t>UNION DE PLASTICO (PVC), TIPO LISA, DE 76,20 mm (3 Pulg) DE DIAMETRO, CEDULA SCH 40UNION PVC, 76,2mm (3 PULGADA) DIAMETRO, TIPO LISA (CEMENTADA), SCH 40, USO POTABLE</t>
  </si>
  <si>
    <t>92056157</t>
  </si>
  <si>
    <t>UNION DE PLASTICO (PVC), TIPO LISA, DE 63,5 mm (2 1/2 Pulg) DE DIAMETRO, CEDULA SCH 40 UNION PVC, 63,5mm (2 1/2 PULGADA) DIAMETRO, TIPO LISA (CEMENTADA), SCH 40, USO POTABLE</t>
  </si>
  <si>
    <t>92085284</t>
  </si>
  <si>
    <t>UNION DE PLASTICO (PVC), LISA, DE 38,1 mm (1 1/2 Pulg) DE DIAMETRO, PARA USO POTABLE, CEDULA SCH-40.UNION PVC, 38,1mm (1 1/2 PULGADA) DIAMETRO, TIPO LISA (CEMENTADA), SCH 40, USO POTABLE</t>
  </si>
  <si>
    <t>92085285</t>
  </si>
  <si>
    <t xml:space="preserve"> UNION DE PLASTICO (PVC), LISA, DE 38,1 mm (1 1/2 Pulg) DE DIAMETRO, PARA USO SANITARIO.UNION PVC, 38,1mm (1 1/2 PULGADA) DIAMETRO, TIPO LISA (CEMENTADA), PARED GRUESA, USO SANITARIO</t>
  </si>
  <si>
    <t>92085286</t>
  </si>
  <si>
    <t>UNION DE PLASTICO (PVC), LISA, DE 31,7 mm (1 1/4 Pulg) DE DIAMETRO, PARA USO POTABLE, CEDULA SCH-40.UNION PVC, 31,7mm (1 1/4 PULGADA) DIAMETRO, TIPO LISA (CEMENTADA), SCH 40, USO POTABLE</t>
  </si>
  <si>
    <t>150801</t>
  </si>
  <si>
    <t>40173805</t>
  </si>
  <si>
    <t>92059713</t>
  </si>
  <si>
    <t>ABRAZADERA DE PLASTICO PVC, 200 mm x 18 mm (8 a 3/4 pulg), SCH 40, PARA AGUA POTABLE.</t>
  </si>
  <si>
    <t>92059716</t>
  </si>
  <si>
    <t>ABRAZADERA DE PLASTICO PVC, 101,6 mm a 19 mm (4 a 3/4 pulg), SCH 40, PARA AGUA POTABLESILLETA PVC, 101,6mm (4 PULGADAS) DIAMETRO A 19,05mm (3/4 PULGADA) DIAMETRO, TIPO CON ROSCA, SCH 40</t>
  </si>
  <si>
    <t>ABRAZADERA DE PLASTICO PVC, 101,6 mm a 19 mm (4 a 3/4 pulg), SCH 40, PARA AGUA POTABLESILLETA PVC, 101,6mm (4 PULGADAS) DIAMETRO A 19,05mm (3/4 PULGADA) DIAMETRO, TIPO LISA, SCH 40</t>
  </si>
  <si>
    <t>92085352</t>
  </si>
  <si>
    <t>ABRAZADERA DE PLASTICO PVC, 50,8 mm (2 Pulg) A 12,7 mm (1/2 Pulg), SCH 40, PARA AGUA POTABLESILLETA PVC, 50,8mm (2 PULGADAS) DIAMETRO A 12,7mm (1/2 PULGADA) DIAMETRO, TIPO CON ROSCA, SCH 40</t>
  </si>
  <si>
    <t>ABRAZADERA DE PLASTICO PVC, 50,8 mm (2 Pulg) A 12,7 mm (1/2 Pulg), SCH 40, PARA AGUA POTABLESILLETA PVC, 50,8mm (2 PULGADAS) DIAMETRO A 12,7mm (1/2 PULGADA) DIAMETRO, TIPO LISA, SCH 40</t>
  </si>
  <si>
    <t>92085567</t>
  </si>
  <si>
    <t>ABRAZADERA (SILLETA) DE PLASTICO PVC, DIAMETRO DE 101,6 mm (4 Pulg) A 12,7 mm (1/2 Pulg), CEDULA SCH 40SILLETA PVC, 101,6mm (4 PULGADAS) DIAMETRO A 12,7mm (1/2 PULGADA) DIAMETRO, TIPO CON ROSCA, SCH 40</t>
  </si>
  <si>
    <t>ABRAZADERA (SILLETA) DE PLASTICO PVC, DIAMETRO DE 101,6 mm (4 Pulg) A 12,7 mm (1/2 Pulg), CEDULA SCH 41SILLETA PVC, 101,6mm (4 PULGADAS) DIAMETRO A 12,7mm (1/2 PULGADA) DIAMETRO, TIPO LISA, SCH 40</t>
  </si>
  <si>
    <t>92085574</t>
  </si>
  <si>
    <t>ABRAZADERA (SILLETA) DE PLASTICO PVC, DIAMETRO DE 76,2 mm (3 Pulg) A 12,7 mm (1/2 Pulg), CEDULA SCH 40SILLETA PVC, 76,2mm (3 PULGADAS) DIAMETRO A 12,7mm (1/2 PULGADA) DIAMETRO, TIPO CON ROSCA, SCH 40</t>
  </si>
  <si>
    <t>ABRAZADERA (SILLETA) DE PLASTICO PVC, DIAMETRO DE 76,2 mm (3 Pulg) A 12,7 mm (1/2 Pulg), CEDULA SCH 41SILLETA PVC, 76,2mm (3 PULGADAS) DIAMETRO A 12,7mm (1/2 PULGADA) DIAMETRO, TIPO LISA, SCH 40</t>
  </si>
  <si>
    <t>92085575</t>
  </si>
  <si>
    <t>ABRAZADERA (SILLETA) DE PLASTICO PVC, DIAMETRO DE 76,2 mm (3 Pulg) A 19,05 mm (3/4 Pulg),CEDULA SCH 40SILLETA PVC, 76,2mm (3 PULGADAS) DIAMETRO A 19,05mm (3/4 PULGADA) DIAMETRO, TIPO LISA, SCH 40</t>
  </si>
  <si>
    <t>92085576</t>
  </si>
  <si>
    <t>ABRAZADERA (SILLETA) DE PLASTICO PVC, DIAMETRO DE 50,8 mm (2 Pulg) A 19,05 mm (3/4 Pulg), CEDULA SCH 40SILLETA PVC, 50,8mm (2 PULGADAS) DIAMETRO A 19,05mm (3/4 PULGADA) DIAMETRO, TIPO CON ROSCA, SCH 40</t>
  </si>
  <si>
    <t>ABRAZADERA (SILLETA) DE PLASTICO PVC, DIAMETRO DE 50,8 mm (2 Pulg) A 19,05 mm (3/4 Pulg), CEDULA SCH 41SILLETA PVC, 50,8mm (2 PULGADAS) DIAMETRO A 19,05mm (3/4 PULGADA) DIAMETRO, TIPO LISA, SCH 40</t>
  </si>
  <si>
    <t>92085578</t>
  </si>
  <si>
    <t>ABRAZADERA (SILLETA) DE PLASTICO PVC, DIAMETRO DE 203,2 mm (8 Pulg) A 12,7 mm (1/2 Pulg), CEDULA SCH 40SILLETA PVC, 203,2mm (8 PULGADAS) DIAMETRO A 12,7mm (1/2 PULGADA) DIAMETRO, TIPO CON ROSCA, SCH 40</t>
  </si>
  <si>
    <t>ABRAZADERA (SILLETA) DE PLASTICO PVC, DIAMETRO DE 203,2 mm (8 Pulg) A 12,7 mm (1/2 Pulg), CEDULA SCH 41SILLETA PVC, 203,2mm (8 PULGADAS) DIAMETRO A 12,7mm (1/2 PULGADA) DIAMETRO, TIPO LISA, SCH 40</t>
  </si>
  <si>
    <t>92085579</t>
  </si>
  <si>
    <t>ABRAZADERA (SILLETA) PLASTICO PVC, DIAMETRO DE 152,46 mm (6 Pulg) A 12,7 mm (1/2 Pulg), CEDULA SCH 40SILLETA PVC, 152,46mm (6 PULGADAS) DIAMETRO A 12,7mm (1/2 PULGADA) DIAMETRO, TIPO CON ROSCA, SCH 40</t>
  </si>
  <si>
    <t>ABRAZADERA (SILLETA) PLASTICO PVC, DIAMETRO DE 152,46 mm (6 Pulg) A 12,7 mm (1/2 Pulg), CEDULA SCH 41SILLETA PVC, 152,4mm (6 PULGADAS) DIAMETRO A 12,7mm (1/2 PULGADA) DIAMETRO, TIPO LISA, SCH 40</t>
  </si>
  <si>
    <t>92091146</t>
  </si>
  <si>
    <t>SILLETA (ABRAZADERA) PLASTICA (PVC) DE 152,46 mm (6 Pulg) DE DIAMETRO A 19,05 mm (3/4 Pulg) DE DIAMETRO, CON ROSCA, SCH 40SILLETA PVC, 152,46mm (6 PULGADAS) DIAMETRO A 19,05mm (3/4 PULGADA) DIAMETRO, TIPO CON ROSCA, SCH 40</t>
  </si>
  <si>
    <t>92091147</t>
  </si>
  <si>
    <t>SILLETA (ABRAZADERA) PLASTICA (PVC), DIAMETRO DE 152,4 mm (6 Pulg) A 19,05 mm (3/4 Pulg), TIPO LISA SCH 40SILLETA PVC, 152,4mm (6 PULGADAS) DIAMETRO A 19,05mm (3/4 PULGADA) DIAMETRO, TIPO LISA, SCH 40</t>
  </si>
  <si>
    <t>161201</t>
  </si>
  <si>
    <t>92112232</t>
  </si>
  <si>
    <r>
      <t xml:space="preserve">TAPA FINAL </t>
    </r>
    <r>
      <rPr>
        <b/>
        <sz val="9"/>
        <color theme="1"/>
        <rFont val="Arial"/>
        <family val="2"/>
      </rPr>
      <t>PLASTICA</t>
    </r>
    <r>
      <rPr>
        <sz val="9"/>
        <color theme="1"/>
        <rFont val="Arial"/>
        <family val="2"/>
      </rPr>
      <t>, RETARDANTE AL FUEGO, PARA CANALETA, DE 75mm DE ANCHO X 20 mm DE ALTO.</t>
    </r>
  </si>
  <si>
    <t>92016591</t>
  </si>
  <si>
    <t>CANOA LISA ALTO CAUDAL DE PLASTICO (PVC), LARGO 6 mCANOA LISA ALTO CAUDAL DE PLASTICO (PVC) DE 6 m DE LONGITUD</t>
  </si>
  <si>
    <t>92040144</t>
  </si>
  <si>
    <t>BOQUILLA PLASTICO (PVC) (BLANCO) DE 76,50 mm PARA CANOA LISABOQUILLA PLASTICO (PVC) (BLANCO) DE 76,50 mm PARA CANOA LISA</t>
  </si>
  <si>
    <t>120901</t>
  </si>
  <si>
    <t>92071000</t>
  </si>
  <si>
    <t>TAPA PLASTICA (PVC), PAREJA (DERECHA E IZQUIERDA) DE 155 mm ANCHO X 140 mm ALTO EXTERNO X 135 mm ALTO INTERNO, PARA CANOA ALTO CAUDALTAPA PLASTICA (PVC), PAREJA (DERECHA E IZQUIERDA) DE 155 mm ANCHO X 140 mm ALTO EXTERNO X 135 mm ALTO INTERNO, PARA CANOA ALTO CAUDAL</t>
  </si>
  <si>
    <t>001401</t>
  </si>
  <si>
    <t>30102015</t>
  </si>
  <si>
    <t>92112772</t>
  </si>
  <si>
    <t>LAMINA DE POLICARBONATO SOLIDO, MEDIDAS 1,22 X 2,44 m X 6 mm ESPESOR, COLOR TRANSPARENTE CLARO, PARA VENTANAS</t>
  </si>
  <si>
    <t>92049695</t>
  </si>
  <si>
    <t>CONECTOR PLASTICO (PVC) TIPO CONDUIT DE 12,70 mm DE DIAMETRO, CEDULA SCH-40 PARED GRUESACONECTOR PLASTICO (PVC) TIPO CONDUIT DE 12,70 mm DE DIAMETRO, CEDULA SCH-40 PARED GRUESA</t>
  </si>
  <si>
    <t>40172508</t>
  </si>
  <si>
    <t>92011465</t>
  </si>
  <si>
    <t>CONECTOR PLASTICO (PVC) DE 12,70 mm DE DIAMETRO PARA TUBERIA CONDUITCONECTOR PLASTICO (PVC) DE 12,70 mm DE DIAMETRO PARA TUBERIA CONDUIT TIPO A UL</t>
  </si>
  <si>
    <t>92028551</t>
  </si>
  <si>
    <t>CONECTOR PLASTICO (PVC) TIPO CONDUIT MACHO DE 19,05 mm (3/4 Pulg) DE DIAMETRO, CERTIFICACION UL, CEDULA SCH 40CONECTOR PLASTICO (PVC) TIPO CONDUIT MACHO DE 19,05 mm (3/4 Pulg)  DE DIAMETRO, CERTIFICACION UL, CEDULA SCH 40</t>
  </si>
  <si>
    <t>92028552</t>
  </si>
  <si>
    <t>CONECTOR PLASTICO (PVC) TIPO CONDUIT MACHO, DE 25,40 mm (1 Pulg) DE DIAMETRO, CERTIFICACION UL, CEDULA SCH 40CONECTOR PLASTICO (PVC) TIPO CONDUIT MACHO, DE 25,40 mm (1 Pulg) DE DIAMETRO, CERTIFICACION UL, CEDULA SCH 40</t>
  </si>
  <si>
    <t>92028554</t>
  </si>
  <si>
    <t>CONECTOR PLASTICO (PVC) TIPO CONDUIT MACHO,DE 31,75 mm (1 1/4 Pulg) DE DIAMETRO, CERTIFICACION UL, CEDULA SCH 40CONECTOR PLASTICO (PVC) TIPO CONDUIT MACHO,DE 31,75 mm (1 1/4 Pulg) DE DIAMETRO, CERTIFICACION UL, CEDULA SCH 40</t>
  </si>
  <si>
    <t>92028555</t>
  </si>
  <si>
    <t>CONECTOR PLASTICO (PVC) TIPO CONDUIT MACHO DE 38,10 mm (1 1/2 Pulg) DE DIAMETRO, CERTIFICACION UL, CEDULA SCH 40CONECTOR PLASTICO (PVC) TIPO CONDUIT MACHO DE 38,10 mm (1 1/2 Pulg) DE DIAMETRO, CERTIFICACION UL, CEDULA SCH 40</t>
  </si>
  <si>
    <t>92028557</t>
  </si>
  <si>
    <t>CONECTOR PLASTICO (PVC) TIPO CONDUIT MACHO, DE 50,80 mm (2 Pulg) DE DIAMETRO, CEDULA SCH 40CONECTOR PLASTICO (PVC) TIPO CONDUIT MACHO, DE 50,80 mm (2 Pulg) DE DIAMETRO, CEDULA SCH 40</t>
  </si>
  <si>
    <t>92042759</t>
  </si>
  <si>
    <t>CONECTOR PLASTICO (PVC) CONDUIT PARA TUBO DE 19,05 mmCONECTOR PLASTICO (PVC) CONDUIT PARA TUBO DE 19,05 mm. TIPO A UL</t>
  </si>
  <si>
    <t>92081584</t>
  </si>
  <si>
    <t>CONECTOR PLASTICO (PVC), TIPO CONDUIT MACHO, DE 63,50 mm (2 1/2 pulg) DE DIAMETRO, CEDULA SCH 40CONECTOR PLASTICO (PVC) TIPO CONDUIT MACHO, DE 63,50 mm (2 1/2 Pulg) DE DIAMETRO, CEDULA SCH 40</t>
  </si>
  <si>
    <t>92081585</t>
  </si>
  <si>
    <t>CONECTOR PLASTICO (PVC), TIPO CONDUIT MACHO, DE 76,20 mm (3 pulg) DE DIAMETRO, CEDULA SCH 40CONECTOR PLASTICO (PVC) TIPO CONDUIT MACHO, DE 76,20 mm (3 Pulg) DE DIAMETRO, CEDULA SCH 40</t>
  </si>
  <si>
    <t>92087266</t>
  </si>
  <si>
    <t>CONECTOR PLASTICO (PVC), CONDUIT, TIPO A DE 38,1 mm (1 1/2 Pulg) DE DIAMETRO, CON TUERCA, CERTIFICACION ULCONECTOR PLASTICO (PVC), CONDUIT, TIPO A DE 38,1 mm (1 1/2 Pulg) DE DIAMETRO, CON TUERCA, CERTIFICACION UL</t>
  </si>
  <si>
    <t>92087267</t>
  </si>
  <si>
    <t>CONECTOR PLASTICO (PVC), CONDUIT, TIPO A, CERTIFICACION UL, DE 50,8 mm (2 Pulg) DE DIAMETRO, CON TUERCA, CERTIFICACION ULCONECTOR PLASTICO (PVC), CONDUIT, TIPO A, CERTIFICACION UL, DE 50,8 mm (2 Pulg) DE DIAMETRO, CON TUERCA, CERTIFICACION UL</t>
  </si>
  <si>
    <t>92147980</t>
  </si>
  <si>
    <t xml:space="preserve"> CONECTOR PLASTICO PVC, TIPO CONDUIT, PARA TUBO DE 25,4 mm DE DIAMETRO, TIPO A, CERTIFICACIÓN ULCONECTOR PLASTICO (PVC) CONDUIT PARA TUBO DE 25,4 mm. TIPO A UL</t>
  </si>
  <si>
    <t>40142008</t>
  </si>
  <si>
    <t>92129564</t>
  </si>
  <si>
    <t>MANGUERA PARA JARDINERIA DE 1,27 CM DE ANCHO, LARGO DE 40M. CONFECCIONADA DE NITRILO SINTETICO RMA CLASE A, REFUERZO DE 2 MALLAS EN ESPIRAL Y FERULA DE BRONCE, PRESION 20,68BAR, CON ACOPLES DE BRONCE MACHO Y HEMBRA DE ROSCA 1,9CM (3/4 PULG) PARA LLAVE DE CAÑERIAMANGUERA PARA JARDINERIA DE 1,27 CM DE ANCHO, LARGO DE 40M. CONFECCIONADA DE NITRILO SINTETICO RMA CLASE A, REFUERZO DE 2 MALLAS EN ESPIRAL Y FERULA DE BRONCE, PRESION 20,68BAR, CON ACOPLES DE BRONCE MACHO Y HEMBRA DE ROSCA 1,9CM (3/4 PULG) PARA LLAVE DE CAÑERIA</t>
  </si>
  <si>
    <t>40173608</t>
  </si>
  <si>
    <t>92022381</t>
  </si>
  <si>
    <t>REDUCCION PVC, 152,4mm (6 PULGADA) DIAMETRO A 101,6mm (4 PULGADA), TIPO LISA, PARED DELGADA (SDR 32,5), USO SANITARIO</t>
  </si>
  <si>
    <t>REDUCCIÓN LISA PVC DE 101,6 mm A 50,8 mm DE DIAMETROREDUCCION PVC, 101,6mm (4 PULGADA) DIAMETRO A 50,8mm (2 PULGADA), TIPO LISA, PARED GRUESA, USO SANITARIO</t>
  </si>
  <si>
    <t>92022805</t>
  </si>
  <si>
    <t>REDUCCIÓN LISA PVC DE 101,6 mm A 50,8 mm DE DIAMETROREDUCCION PVC, 101,6mm (4 PULGADA) DIAMETRO A 50,8mm (2 PULGADA), TIPO LISA, SCH 40, USO POTABLE</t>
  </si>
  <si>
    <t>92031166</t>
  </si>
  <si>
    <t>REDUCCION PVC, 101,6mm (4 PULGADA) DIAMETRO A 50,8mm (2 PULGADA), TIPO LISA, PARED DELGADA (SDR 32,5), USO SANITARIO</t>
  </si>
  <si>
    <t>92031193</t>
  </si>
  <si>
    <t>REDUCCION PLASTICO (PVC) DE 76,20 mm A 50,80 mm DE DIAMETRO, CEDULA SDR-32,5REDUCCION PVC, 76,2mm (3 PULGADA) DIAMETRO A 50,8mm (2 PULGADA), TIPO LISA, PARED DELGADA (SDR 32,5), USO SANITARIO</t>
  </si>
  <si>
    <t>92031314</t>
  </si>
  <si>
    <t xml:space="preserve"> REDUCCION PLASTICO (PVC) DE 101,60 mm A 76,20 mm DE DIAMETRO, CEDULA SDR-32,5REDUCCION PVC, 101,6mm (4 PULGADA) DIAMETRO A 76,2mm (3 PULGADA), TIPO LISA, PARED DELGADA (SDR 32,5), USO SANITARIO</t>
  </si>
  <si>
    <t xml:space="preserve"> REDUCCION PLASTICO (PVC) DE 25,40 mm A 19,05 mm DE DIAMETRO, CEDULA SCH-40REDUCCION PVC, 25,4mm (1 PULGADA) DIAMETRO A 19,05mm (3/4 PULGADA), TIPO LISA, SCH 40, USO POTABLE</t>
  </si>
  <si>
    <t>REDUCCION PLASTICO (PVC) DE 38,10 mm A 19,05 mm DE DIAMETRO, CEDULA SCH-40REDUCCION PVC, 38,1mm (1 1/2 PULGADA) DIAMETRO A 19,05mm (3/4 PULGADA), TIPO LISA, SCH 40, USO POTABLE</t>
  </si>
  <si>
    <t>92031344</t>
  </si>
  <si>
    <t xml:space="preserve"> REDUCCION PLASTICO (PVC) DE 76,20 mm A 38,10 mm DE DIAMETRO, CEDULA SDR-32,5REDUCCION PVC, 76,2mm (3 PULGADA) DIAMETRO A 38,1mm (1 1/2 PULGADA), TIPO LISA, PARED DELGADA (SDR 32,5), USO SANITARIO</t>
  </si>
  <si>
    <t>REDUCCION PLASTICA (PVC) LISA PARA PRESION DE 50,80 mm A 12,70 mm DE DIAMETROREDUCCION PVC, 50,8mm (2 PULGADA) DIAMETRO A 12,7mm (1/2 PULGADA), TIPO LISA, SCH 40, USO POTABLE</t>
  </si>
  <si>
    <t>92039859</t>
  </si>
  <si>
    <t>REDUCCION PLASTICA (PVC) DE 19,05 mm A 12,70 mm DE DIAMETROREDUCCION PVC, 19,05mm (3/4 PULGADA) DIAMETRO A 12,7mm (1/2 PULGADA), TIPO LISA, SCH 40, USO POTABLE</t>
  </si>
  <si>
    <t>92039861</t>
  </si>
  <si>
    <t>REDUCCION PVC, 25,4mm (1 PULGADA) DIAMETRO A 19,05mm (3/4 PULGADA), TIPO LISA, SCH 40, USO POTABLE</t>
  </si>
  <si>
    <t>92039862</t>
  </si>
  <si>
    <t>REDUCCION PLASTICA (PVC) DE 38,10 mm A 25,40 mmREDUCCION PVC, 38,1mm (1 1/2 PULGADA) DIAMETRO A 25,4mm (1 PULGADA), TIPO LISA, SCH 40, USO POTABLE</t>
  </si>
  <si>
    <t>92039864</t>
  </si>
  <si>
    <t>REDUCCION PLASTICA (PVC), LISA, DE 50,8 mm (2 Pulg) A 19,05 mm (3/4 Pulg) DE DIAMETRO, SCH 40REDUCCION PVC, 50,8mm (2 PULGADA) DIAMETRO A 19,05mm (3/4 PULGADA), TIPO LISA, SCH 40, USO POTABLE</t>
  </si>
  <si>
    <t>92039865</t>
  </si>
  <si>
    <t>REDUCCION PLASTICA (PVC) DE 50,80 mm A 31,75 mmREDUCCION PVC, 50,8mm (2 PULGADA) DIAMETRO A 31,7mm (1 1/4 PULGADA), TIPO LISA, PARED GRUESA, USO SANITARIO</t>
  </si>
  <si>
    <t>REDUCCION PLASTICA (PVC) DE 50,80 mm A 31,75 mmREDUCCION PVC, 50,8mm (2 PULGADA) DIAMETRO A 31,7mm (1 1/4 PULGADA), TIPO LISA, SCH 40, USO POTABLE</t>
  </si>
  <si>
    <t>92039866</t>
  </si>
  <si>
    <t>REDUCCION PLASTICA (PVC) DE 50,80 mm A 38,10 mmREDUCCION PVC, 50,8mm (2 PULGADA) DIAMETRO A 38,1mm (1 1/2 PULGADA), TIPO LISA, PARED DELGADA (SDR 32,5), USO SANITARIO</t>
  </si>
  <si>
    <t>REDUCCION PLASTICA (PVC) DE 50,80 mm A 38,10 mmREDUCCION PVC, 50,8mm (2 PULGADA) DIAMETRO A 38,1mm (1 1/2 PULGADA), TIPO LISA, PARED GRUESA, USO SANITARIO</t>
  </si>
  <si>
    <t>REDUCCION PLASTICA (PVC) DE 50,80 mm A 38,10 mmREDUCCION PVC, 50,8mm (2 PULGADA) DIAMETRO A 38,1mm (1 1/2 PULGADA), TIPO LISA, SCH 40, USO POTABLE</t>
  </si>
  <si>
    <t>92039872</t>
  </si>
  <si>
    <t>REDUCCION PLASTICA (PVC) DE 101,60 mm A 76,20 mmREDUCCION PVC, 101,6mm (4 PULGADA) DIAMETRO A 76,2mm (3 PULGADA), TIPO LISA, SCH 40, USO POTABLE</t>
  </si>
  <si>
    <t xml:space="preserve">REDUCCION PVC, 101,6mm (4 PULGADA) DIAMETRO A 76,2mm (3 PULGADA), TIPO LISA, SCH 40, USO POTABLE </t>
  </si>
  <si>
    <t>92039874</t>
  </si>
  <si>
    <t>REDUCCION PLASTICA (PVC) DE 38,10 mm A 12,70 mmREDUCCION PVC, 38,1mm (1 1/2 PULGADA) DIAMETRO A 12,7mm (1/2 PULGADA), TIPO LISA, SCH 40, USO POTABLE</t>
  </si>
  <si>
    <t>92039878</t>
  </si>
  <si>
    <t>REDUCCION PLASTICA (PVC) DE 76,20 mm A 50,80 m REDUCCION PVC, 76,2mm (3 PULGADA) DIAMETRO A 50,8mm (2 PULGADA), TIPO LISA, PARED GRUESA, USO SANITARIO</t>
  </si>
  <si>
    <t>REDUCCION PLASTICA (PVC) DE 76,20 mm A 50,80 mm REDUCCION PVC, 76,2mm (3 PULGADA) DIAMETRO A 50,8mm (2 PULGADA), TIPO LISA, SCH 40, USO POTABLE</t>
  </si>
  <si>
    <t>92053787</t>
  </si>
  <si>
    <t>REDUCCION DE PLASTICO (PVC), LISA, DE 76,2 mm (3 Plug) A 25,4 mm (1 Pulg) DE DIAMETRO, CEDULA SCH-40REDUCCION PVC, 76,2mm (3 PULGADA) DIAMETRO A 25,4mm (1 PULGADA), TIPO LISA, SCH 40, USO POTABLE</t>
  </si>
  <si>
    <t xml:space="preserve"> REDUCCION PLASTICA (PVC), LISA, DE 152,40 mm (6 Pulg) A 101,60 mm (4 Pulg) DE DIAMETRO, CEDULA SCH-40REDUCCION PVC, 152,4mm (6 PULGADA) DIAMETRO A 101,6mm (4 PULGADA), TIPO LISA, SCH 40, USO POTABLE</t>
  </si>
  <si>
    <t>92058484</t>
  </si>
  <si>
    <t>REDUCCION PLASTICA PVC LISA PRA PRESION, DIAMETRO 31,8 - 19 mm (1 1/4 a 3/4 Pulg), SCH 40REDUCCION PVC, 31,7mm (1 1/4 PULGADA) DIAMETRO A 19,05mm (3/4 PULGADA), TIPO LISA, SCH 40, USO POTABLE</t>
  </si>
  <si>
    <t>REDUCCION DE PLASTICO (PVC), LISA, DE 76,2 mm (3 Plug) A 38,1 mm (1 1/2 Pulg) DE DIAMETRO, CEDULA SCH-40REDUCCION PVC, 76,2mm (3 PULGADA) DIAMETRO A 38,1mm (1 1/2 PULGADA), TIPO LISA, SCH 40, USO POTABLE</t>
  </si>
  <si>
    <t xml:space="preserve"> REDUCCION DE PLASTICO (PVC), LISA, DE 38,1 mm (1 1/2 Plug) A 31,75 mm (1 1/4 Pulg) DE DIAMETRO, CEDULA SCH-40REDUCCION PVC, 38,1mm (1 1/2 PULGADA) DIAMETRO A 31,7mm (1 1/4 PULGADA),TIPO LISA, SCH 40, USO POTABLE</t>
  </si>
  <si>
    <t>92060893</t>
  </si>
  <si>
    <t>REDUCCION POTABLE PVC, MEDIDAS 31,75 X 12,7 mm (1 1/4 pulg X 1/2 pulg)REDUCCION PVC, 31,7mm (1 1/4 PULGADA) DIAMETRO A 12,7mm (1/2 PULGADA), TIPO LISA, SCH 40, USO POTABLE</t>
  </si>
  <si>
    <t>92060895</t>
  </si>
  <si>
    <t>REDUCCION POTABLE PVC 31,75 X 25 mm (1 1/4 pulg X 1 pulg)REDUCCION PVC, 31,7mm (1 1/4 PULGADA) DIAMETRO A 25,4mm (1 PULGADA), TIPO LISA, SCH 40, USO POTABLE</t>
  </si>
  <si>
    <t>REDUCCION PLASTICA (PVC), MEDIDAS 152,40 mm A 76,20 mm, SCH 40REDUCCION PVC, 152,4mm (6 PULGADA) DIAMETRO A 76,2mm (3 PULGADA), TIPO LISA, PARED GRUESA, USO SANITARIO</t>
  </si>
  <si>
    <t>REDUCCION PLASTICO (PVC) DE 76,2 mm A 19,05 mm DE DIAMETRO, CEDULA SCH-40REDUCCION PVC, 76,2mm (3 PULGADA) DIAMETRO A 19,05mm (3/4 PULGADA), TIPO LISA, SCH 40, USO POTABLE</t>
  </si>
  <si>
    <t>REDUCCION PLASTICO (PVC), TIPO LISA , DE 203,2 mm A 152,4 mm, CEDULA SCH 40REDUCCION PVC, 203,2mm (8 PULGADA) DIAMETRO A 152,4mm (6 PULGADA), TIPO LISA, SCH 40, USO POTABLE</t>
  </si>
  <si>
    <t xml:space="preserve"> REDUCCION PLASTICA (PVC) DE 63,50 mm A 50,80 mm (2 1/2 Pulg A 2 Pulg), DE DIAMETROREDUCCION PVC, 63,5mm (2 1/2 PULGADA) DIAMETRO A 50,8mm (2 PULGADA), TIPO LISA, SCH 40, USO POTABLE</t>
  </si>
  <si>
    <t xml:space="preserve"> REDUCCION PLASTICA (PVC) LISA DE 101,6 mm A 63,5 mm (4 Pulg A 2 1/2 Pulg) DE DIAMETRO, CEDULA SCH-40, PARA USO POTABLEREDUCCION PVC, 101,6mm (4 PULGADA) DIAMETRO A 63,5mm (2 1/2 PULGADA), TIPO LISA, SCH 40, USO POTABLE</t>
  </si>
  <si>
    <t>92085581</t>
  </si>
  <si>
    <t>REDUCCION DE PLASTICO PVC, DIAMETRO DE 25,4 mm (1 Pulg) A 12,7 mm (1/2 Pulg), TIPO LISA, CEDULA SCH 40REDUCCION PVC, 25,4mm (1 PULGADA) DIAMETRO A 12,7mm (1/2 PULGADA), TIPO LISA, SCH 40, USO POTABLE</t>
  </si>
  <si>
    <t>92093811</t>
  </si>
  <si>
    <t>REDUCCION PLASTICA (PVC), LISA, DE 63,5 mm (2 1/2 Pulg) A 12,7 mm (1/2 Pulg) DE DIAMETRO, CEDULA SCH-40REDUCCION PVC, 63,5mm (2 1/2 PULGADA) DIAMETRO A 12,7mm (1/2 PULGADA), TIPO LISA, SCH 40, USO POTABLE</t>
  </si>
  <si>
    <t>92093864</t>
  </si>
  <si>
    <t>REDUCCION PVC, 38,1mm (1 1/2 PULGADA) DIAMETRO A 31,7mm (1 1/4 PULGADA), TIPO LISA, PARED GRUESA, USO SANITARIO</t>
  </si>
  <si>
    <t>92093866</t>
  </si>
  <si>
    <t>REDUCCION PVC, 152,4mm (6 PULGADA) DIAMETRO A 76,2mm (3 PULGADA), TIPO LISA, PARED GRUESA, USO SANITARIO</t>
  </si>
  <si>
    <t>92093899</t>
  </si>
  <si>
    <t>REDUCCION PVC, 50,8mm (2 PULGADA) DIAMETRO A 12,7mm (1/2 PULGADA), TIPO LISA, SCH 40, USO POTABLE</t>
  </si>
  <si>
    <t>REDUCCION PLASTICA PVC, DIAMETRO DE 76,2 mm (3 Pulg) A 63,5 mm (2 1/2 Pulg), TIPO LISA, CEDULA SCH 40, USO POTABLEREDUCCION PVC, 76,2mm (3 PULGADA) DIAMETRO A 63,5mm (2 1/2 PULGADA), TIPO LISA, SCH 40, USO POTABLE</t>
  </si>
  <si>
    <t>REDUCCION PLASTICA PVC, DIAMETRO DE 76,2 mm (3 Pulg) A 38,1 mm (1 1/2 Pulg), TIPO LISA, PARED GRUESA, USO SANITARIOREDUCCION PVC, 76,2mm (3 PULGADA) DIAMETRO A 38,1mm (1 1/2 PULGADA), TIPO LISA, PARED GRUESA, USO SANITARIO</t>
  </si>
  <si>
    <t>REDUCCION PLASTICA PVC, DIAMETRO DE 63,5 mm (2 1/2 Pulg) A 19,05 mm (3/4 Pulg), TIPO LISA, CEDULA SCH 40, USO POTABLE REDUCCION PVC, 63,5mm (2 1/2 PULGADA) DIAMETRO A 19,05mm (3/4 PULGADA), TIPO LISA, SCH 40, USO POTABLE</t>
  </si>
  <si>
    <t>REDUCCION PLASTICA PVC, DIAMETRO DE 63,5 mm (2 1/2 Pulg) A 31,7 mm (1 1/4 Pulg), TIPO LISA, CEDULA SCH 40, USO POTABLEREDUCCION PVC, 63,5mm (2 1/2 PULGADA) DIAMETRO A 31,7mm (1 1/4 PULGADA), TIPO LISA, SCH 40, USO POTABLE</t>
  </si>
  <si>
    <t>92147987</t>
  </si>
  <si>
    <t>REDUCCION DE PLASTICO CPVC-CTS, DIAMETRO DE 19,05 mm (3/4 Pulg) A 12,7 mm (1/2 Pulg), TIPO LISA, CEDULA SDR 11, USO POTABLEREDUCCION PVC, TIPO CPVC-CTS, 19,05mm (3/4 PULGADA) DIAMETRO A 12,7mm (1/2 PULGADA), TIPO LISA, SDR 11, USO POTABLE</t>
  </si>
  <si>
    <t>REDUCCION PLASTICA PVC, DIAMETRO DE 63,5 mm (2 1/2 Pulg) A 38,1 mm (1 1/2 Pulg), TIPO LISA, CEDULA SCH 40, USO POTABLEREDUCCION PVC, 63,5mm (2 1/2 PULGADA) DIAMETRO A 38,1mm (1 1/2 PULGADA), TIPO LISA, SCH 40, USO POTABLE</t>
  </si>
  <si>
    <t xml:space="preserve">92062569
</t>
  </si>
  <si>
    <t>REDUCCION PLASTICO (PVC) DE 63,5 mm A 25,4 mm DE DIAMETRO, CEDULA SCH-40 Marca Durman Modelo SCH40REDUCCION PVC, 63,5mm (2 1/2 PULGADA) DIAMETRO A 25,4mm (1  PULGADA), TIPO LISA, SCH 40, USO POTABLE</t>
  </si>
  <si>
    <t>92093864
-00000001</t>
  </si>
  <si>
    <t>REDUCCION DE PLASTICO PVC, DIAMETRO DE 38,1 mm (1 1/2 Pulg) A 31,7 mm (1 1/4 Pulg), TIPO LISA, PARED GRUESA, USO SANITARIO Marca amanco Modelo 913080REDUCCION PVC, 38,1mm (1/2 PULGADA) DIAMETRO A 31,7mm (1 1/4 PULGADA), TIPO LISA, PARED GRUESA, USO SANITARIO</t>
  </si>
  <si>
    <t>BRIDA (FLANGER) DE PLASTICO PVC DE 101,60 mm (4 Pulg) DE DIAMETRO INTERNO, CONSTA DE 2 PIEZAS, DESARMABLE PARA INODOROFLANGER (BRIDA) PARA INODORO PVC, 101,6mm (4 PULGADAS) DIAMETRO, DESARMABLE, SCH 40, USO SANITARIO</t>
  </si>
  <si>
    <t>325</t>
  </si>
  <si>
    <t>40175208</t>
  </si>
  <si>
    <t>92021809</t>
  </si>
  <si>
    <t>YEE PLASTICA (PVC) DE 50,8 mm DE DIAMETRO USO SANITARIOYEE PVC, 50,8mm (2 PULGADA) DIAMETRO, TIPO LISA (CEMENTADA), PARED DELGADA (SDR 32,5), USO SANITARIO</t>
  </si>
  <si>
    <t>YEE PLASTICA (PVC) DE 50,8 mm DE DIAMETRO USO SANITARIOYEE PVC, 50,8mm (2 PULGADA) DIAMETRO, TIPO LISA (CEMENTADA), PARED GRUESA, USO SANITARIO</t>
  </si>
  <si>
    <t>92021818</t>
  </si>
  <si>
    <t>YEE PVC, PARA TUBERIA CORRUGADA PERFORADA, DIAMETRO DE 115 mm, USO DRENAJE, COLOR NARANJAYEE PVC PARA TUBERIA CORRUGADA PERFORADA, USO DRENAJE, DE 115mm DIAMETRO, COLOR NARANJA</t>
  </si>
  <si>
    <t>92040127</t>
  </si>
  <si>
    <t>YEE PLASTICA (PVC) DE 76,20 mm DE DIAMETRO USO SANITARIOYEE PVC, 76,2mm (3 PULGADA) DIAMETRO, TIPO LISA (CEMENTADA), PARED DELGADA (SDR 32,5), USO SANITARIO</t>
  </si>
  <si>
    <t>YEE PLASTICA (PVC) DE 76,20 mm DE DIAMETRO USO SANITARIOYEE PVC, 76,2mm (3 PULGADA) DIAMETRO, TIPO LISA (CEMENTADA), PARED GRUESA, USO SANITARIO</t>
  </si>
  <si>
    <t>92040128</t>
  </si>
  <si>
    <t>YEE PVC DE 100MM DE DIAMETRO PARA USO SANITARIOYEE PVC, 101,6mm (4 PULGADA) DIAMETRO, TIPO LISA (CEMENTADA), PARED DELGADA (SDR 32,5), USO SANITARIO</t>
  </si>
  <si>
    <t>YEE PLASTICA (PVC) DE 101,60 mm DE DIAMETRO USO SANITARIOYEE REDUCIDA PVC, 101,6mm (4 PULGADA) DIAMETRO REDUCIDA A 50,8mm (2 PULGADA), TIPO LISA (CEMENTADA), PARED GRUESA, USO SANITARIO</t>
  </si>
  <si>
    <t>YEE PLASTICA (PVC) DE 101,60 mm DE DIAMETRO USO SANITARIOYEE REDUCIDA PVC, 101,6mm (4 PULGADA) DIAMETRO REDUCIDA A 76,2mm (3 PULGADA), TIPO LISA (CEMENTADA), PARED GRUESA, USO SANITARIO</t>
  </si>
  <si>
    <t>92061950</t>
  </si>
  <si>
    <t>YEE DE PLASTICO (PVC), DE 38,1 mm (1 1/2 Pulg) DE DIAMETRO, CEDULA SDR-32,5 PARA USO SANITARIOYEE PVC, 38,1mm (1 1/2 PULGADA) DIAMETRO, TIPO LISA (CEMENTADA), PARED DELGADA (SDR 32,5), USO SANITARIO</t>
  </si>
  <si>
    <t>92085131</t>
  </si>
  <si>
    <t>YEE PLASTICO (PVC), TIPO LISA, DIAMETRO DE 31,7 mm (1 1/4 Pulg), PARA USO SANITARIOYEE PVC, 31,7mm (1 1/4 PULGADA) DIAMETRO, TIPO LISA (CEMENTADA), PARED GRUESA, USO SANITARIO</t>
  </si>
  <si>
    <t>92085293</t>
  </si>
  <si>
    <t>YEE DOBLE PLASTICA (PVC) LISA, DE 38,1 mm (1 1/2 Pulg) DE DIAMETRO, PARA USO SANITARIOYEE DOBLE PVC, 38,1mm (1 1/2 PULGADA) DIAMETRO, TIPO LISA (CEMENTADA), PARED GRUESA, USO SANITARIO</t>
  </si>
  <si>
    <t>92085294</t>
  </si>
  <si>
    <t>YEE PLASTICO (PVC) LISA, DE 38,1 mm (1 1/2 Pulg) DE DIAMETRO, PARA USO SANITARIO.YEE PVC, 38,1mm (1 1/2 PULGADA) DIAMETRO, TIPO LISA (CEMENTADA), PARED GRUESA, USO SANITARIO</t>
  </si>
  <si>
    <t>92085312</t>
  </si>
  <si>
    <t>YEE DOBLE PLASTICA (PVC) LISA, DE 50,8 mm (2 Pulg) DE DIAMETRO, PARA USO SANITARIOYEE DOBLE PVC, 50,8mm (2 PULGADA) DIAMETRO, TIPO LISA (CEMENTADA), PARED GRUESA, USO SANITARIO</t>
  </si>
  <si>
    <t>YEE DOBLE PLASTICA (PVC) LISA, DE 76,2 mm (3 Pulg) DE DIAMETRO, PARA USO SANITARIO YEE DOBLE PVC, 76,2mm (3 PULGADA) DIAMETRO, TIPO LISA (CEMENTADA), PARED GRUESA, USO SANITARIO</t>
  </si>
  <si>
    <t>92091647</t>
  </si>
  <si>
    <t xml:space="preserve"> YEE REDUCIDA PVC, DE 50,8 mm (4 Pulg) DE DIAMETRO, REDUCIDA A 38,1 mm (1 1/2 Pulg), TIPO LISA (CEMENTADA), PARED GRUESA, USO SANITARIOYEE REDUCIDA PVC, 50,8mm (4 PULGADA) DIAMETRO REDUCIDA A 38,1mm (1 1/2 PULGADA), TIPO LISA (CEMENTADA), PARED GRUESA, USO SANITARIO</t>
  </si>
  <si>
    <t>92091649</t>
  </si>
  <si>
    <t>YEE REDUCIDA PVC, DE 76,2 mm (3 Pulg) DE DIAMETRO, REDUCIDA A 38,1 mm (1 1/2 Pulg), TIPO LISA (CEMENTADA), PARED GRUESA, USO SANITARIOYEE REDUCIDA PVC, 76,2mm (3 PULGADA) DIAMETRO REDUCIDA A 38,1mm (1 1/2 PULGADA), TIPO LISA (CEMENTADA), PARED GRUESA, USO SANITARIO</t>
  </si>
  <si>
    <t>92091650</t>
  </si>
  <si>
    <t>YEE REDUCIDA PVC, DE 76,2 mm (3 Pulg) DE DIAMETRO, REDUCIDA A 50,8 mm (2 Pulg), TIPO LISA (CEMENTADA), PARED GRUESA, USO SANITARIOYEE REDUCIDA PVC, 76,2mm (3 PULGADA) DIAMETRO REDUCIDA A 50,8mm (2 PULGADA), TIPO LISA (CEMENTADA), PARED GRUESA, USO SANITARIO</t>
  </si>
  <si>
    <t xml:space="preserve"> YEE REDUCIDA PVC, DIAMETRO DE 203,2 mm (8 Pulg) A 152,4 mm (6 Pulg), TIPO LISA (CEMENTADA), PARED GRUESA, USO SANITARIOYEE REDUCIDA PVC, 203,2mm (8 PULGADA) DIAMETRO REDUCIDA A 152,4mm (6 PULGADA), TIPO LISA (CEMENTADA), PARED GRUESA, USO SANITARIO</t>
  </si>
  <si>
    <t xml:space="preserve"> YEE REDUCIDA PVC, DIAMETRO DE 203,2 mm (8 Pulg) A 101,6 mm (4 Pulg), TIPO LISA (CEMENTADA), PARED GRUESA, USO SANITARIOYEE REDUCIDA PVC, 203,2mm (8 PULGADA) DIAMETRO REDUCIDA A 101,6mm (4 PULGADA), TIPO LISA (CEMENTADA), PARED GRUESA, USO SANITARIO</t>
  </si>
  <si>
    <t>YEE PLASTICO (PVC) DE 152,40 mm CON REDUCCION A 101,60 mm DE DIAMETRO, CEDULA SDR-32,5YEE REDUCIDA PVC, 152,4mm (6 PULGADA) DIAMETRO REDUCIDA A 101,6mm (4 PULGADA), TIPO LISA (CEMENTADA), PARED GRUESA, USO SANITARIO</t>
  </si>
  <si>
    <t>92085077</t>
  </si>
  <si>
    <t>YEE PLASTICA (PVC) DE 101,60 mm DE DIAMETRO USO SANITARIOYEE PVC, 101,6mm (4 PULGADA) DIAMETRO, TIPO LISA (CEMENTADA), PARED GRUESA, USO SANITARIO</t>
  </si>
  <si>
    <t>YEE PLASTICO (PVC) LISA, DE 152,4 mm (6 Pulg) DE DIAMETRO, PARA USO SANITARIO, CEDULA SDR-32,5YEE PVC, 152,4mm (6 PULGADA) DIAMETRO, TIPO LISA (CEMENTADA), PARED DELGADA (SDR 32,5), USO SANITARIO</t>
  </si>
  <si>
    <t>92085304</t>
  </si>
  <si>
    <t>YEE PLASTICO (PVC) LISA, DE 152,4 mm (6 Pulg) DE DIAMETRO, PARA USO SANITARIO.YEE PVC, 152,4mm (6 PULGADA) DIAMETRO, TIPO LISA (CEMENTADA), PARED GRUESA, USO SANITARIO</t>
  </si>
  <si>
    <t>92085079</t>
  </si>
  <si>
    <t>YEE PLASTICO (PVC) LISA, DE 203,2 mm (8 Pulg) DE DIAMETRO, PARA USO SANITARIOYEE PVC, 203,2mm (8 PULGADA) DIAMETRO, TIPO LISA (CEMENTADA), PARED GRUESA, USO SANITARIO</t>
  </si>
  <si>
    <t>92079722</t>
  </si>
  <si>
    <t>GAZA DE PVC BLANCA DE 0,4 cm DE ESPESOR X 7,60 cm DE DIAMETRO X 2,2 cm DE ALTO PARA CANOAS PVC PAQUETE DE 4 UNIDADES</t>
  </si>
  <si>
    <t>REDUCCION PLASTICA (PVC) TIPO LISA DE 101,60 mm A 50,80 mm DE DIAMETRO, CEDULA SDR-32,5REDUCCION PVC, 101,6mm (4 PULGADA) DIAMETRO A 50,8mm (2 PULGADA), TIPO LISA, PARED DELGADA (SDR 32,5), USO SANITARIO</t>
  </si>
  <si>
    <t>40174803</t>
  </si>
  <si>
    <t>92039093</t>
  </si>
  <si>
    <t>FLANGER (BRIDA) PARA INODORO PVC, 101,6mm (4 PULGADAS) DIAMETRO, DESARMABLE, SCH 40, USO SANITARIO</t>
  </si>
  <si>
    <t>40142513</t>
  </si>
  <si>
    <t>92072715</t>
  </si>
  <si>
    <t>SIFON PVC, 38,1mm (1 1/2 PULGADAS) DIAMETRO, TIPO P (PE) , DESCARGA A PARED, SCH 40, COLOR BLANCO</t>
  </si>
  <si>
    <t>40142515</t>
  </si>
  <si>
    <t>92054585</t>
  </si>
  <si>
    <t>SIFON PLASTICO (PVC), EN S, DE 50,8 mm (2 Pulg) DE DIAMETRO, SCH 40SIFON PVC, 50,8mm (2 PULGADAS) DIAMETRO, TIPO S (ESE) , DESCARGA A PISO, SCH 40, COLOR BLANCO</t>
  </si>
  <si>
    <t>92085580</t>
  </si>
  <si>
    <t>SIFON DE PLASTICO DE PVC, TIPO S (ESE), DIAMETRO DE 38,1 mm (1 1/2 Pulg), DESCARGA A PISO, CEDULA SCH 40SIFON PVC, 38,1mm (1 1/2 PULGADAS) DIAMETRO, TIPO S (ESE) , DESCARGA A PISO, SCH 40, COLOR BLANCO</t>
  </si>
  <si>
    <t>92092321</t>
  </si>
  <si>
    <t>TRAMPA (SIFON) PLASTICO PVC, TIPO P (PE), DIAMETRO DE 76,2 mm (3 Pulg), PARED GRUESA, CAMPANA LISA (CEMENTADA)TRAMPA PVC, TIPO P(PE),  76,2mm (3 PULGADAS) DIAMETRO, PARED GRUESA, CAMPANA LISA (CEMENTADA)</t>
  </si>
  <si>
    <t>TRAMPA (SIFON) PLASTICO PVC, TIPO P (PE), DIAMETRO DE 101,6 mm (4 Pulg), PARED GRUESA, CAMPANA LISA (CEMENTADA)TRAMPA PVC, TIPO P(PE),  101,6mm (4 PULGADAS) DIAMETRO, PARED GRUESA, CAMPANA LISA (CEMENTADA)</t>
  </si>
  <si>
    <t>001100</t>
  </si>
  <si>
    <t>92112233</t>
  </si>
  <si>
    <r>
      <t xml:space="preserve">ANGULO PLANO </t>
    </r>
    <r>
      <rPr>
        <b/>
        <sz val="9"/>
        <color theme="1"/>
        <rFont val="Arial"/>
        <family val="2"/>
      </rPr>
      <t>PLASTICO</t>
    </r>
    <r>
      <rPr>
        <sz val="9"/>
        <color theme="1"/>
        <rFont val="Arial"/>
        <family val="2"/>
      </rPr>
      <t>, RETARDANTE AL FUEGO, PARA CANALETA, DE 75mm DE ANCHO X 20 mm DE ALTO.</t>
    </r>
  </si>
  <si>
    <t>92112234</t>
  </si>
  <si>
    <r>
      <t xml:space="preserve">ANGULO INTERNO </t>
    </r>
    <r>
      <rPr>
        <b/>
        <sz val="9"/>
        <color theme="1"/>
        <rFont val="Arial"/>
        <family val="2"/>
      </rPr>
      <t>PLASTICO</t>
    </r>
    <r>
      <rPr>
        <sz val="9"/>
        <color theme="1"/>
        <rFont val="Arial"/>
        <family val="2"/>
      </rPr>
      <t>, COLOR BLANCO, RETARDANTE AL FUEGO, PARA CANALETA, DE 75 mm DE ANCHO X 20 mm DE ALTO.</t>
    </r>
  </si>
  <si>
    <t>0001200</t>
  </si>
  <si>
    <t>31161810</t>
  </si>
  <si>
    <t>92005341</t>
  </si>
  <si>
    <t>EXPANDER ( TACO) PLASTICO #10 PARA PAREDES DE CONCRETOEXPANDER ( TACO) PLASTICO #10 PARA PAREDES DE CONCRETO</t>
  </si>
  <si>
    <t>92009215</t>
  </si>
  <si>
    <t>EXPANDER (TACO) PLASTICO TAMAÑO #7EXPANDER (TACO) PLASTICO TAMAÑO #7</t>
  </si>
  <si>
    <t>92009216</t>
  </si>
  <si>
    <t>EXPANDER (TACO) PLATICO TAMAÑO #5EXPANDER (TACO) PLATICO TAMAÑO #5</t>
  </si>
  <si>
    <t>007360</t>
  </si>
  <si>
    <t>32919202</t>
  </si>
  <si>
    <t>SOPORTE PLASTICO DE PVC, ESTILO INTERNO, MEDIDAS 80 mm ALTO X 150 mm ANCHO X 6 m LARGO, PARA CANOA ALTO CAUDALSOPORTE PLASTICO DE PVC INTERNO DE 80 mm DE ALTO X 150 mm DE ANCHO X 6 m DE LARGO PARA CANOA DE ALTO CAUDAL.</t>
  </si>
  <si>
    <t>90032870</t>
  </si>
  <si>
    <r>
      <rPr>
        <b/>
        <sz val="9"/>
        <rFont val="Arial"/>
        <family val="2"/>
      </rPr>
      <t>CONDULETA
Conduleta tipo LB de 19.05mm de diámetro. Fabricada con aleación de aluminio con elevada resistencia mecánica y a la corrosión. Acabado en pintura acrílica de aluminio, suministradas con tapa, empaques y tornillos. (</t>
    </r>
    <r>
      <rPr>
        <sz val="9"/>
        <rFont val="Arial"/>
        <family val="2"/>
      </rPr>
      <t>CONDULETA EMT LB, (3/4") (UL,  CON TAPA Y CUERPO FABRICADO EN ALUMINIO LIBRE DE COBRE, RESISTENTE A LA CORROSIÓN, RECUBRIMIENTO CON PINTURA ELECTROSTATICO, CUBIERTA DE ALUMINIO CON TORNILLOS DE ACERO INOXIDABLE CON EMPAQUE DE NEOPROPENO). 2 Salidas</t>
    </r>
  </si>
  <si>
    <t>90032879</t>
  </si>
  <si>
    <r>
      <rPr>
        <b/>
        <sz val="9"/>
        <rFont val="Arial"/>
        <family val="2"/>
      </rPr>
      <t>CONDULETA</t>
    </r>
    <r>
      <rPr>
        <sz val="9"/>
        <rFont val="Arial"/>
        <family val="2"/>
      </rPr>
      <t xml:space="preserve">
</t>
    </r>
    <r>
      <rPr>
        <b/>
        <sz val="9"/>
        <rFont val="Arial"/>
        <family val="2"/>
      </rPr>
      <t>CONDULETA EMT LL DE 1.27cm DE DIAMETRO</t>
    </r>
    <r>
      <rPr>
        <sz val="9"/>
        <rFont val="Arial"/>
        <family val="2"/>
      </rPr>
      <t xml:space="preserve"> </t>
    </r>
    <r>
      <rPr>
        <b/>
        <sz val="9"/>
        <rFont val="Arial"/>
        <family val="2"/>
      </rPr>
      <t>(</t>
    </r>
    <r>
      <rPr>
        <sz val="9"/>
        <rFont val="Arial"/>
        <family val="2"/>
      </rPr>
      <t>CONDULETA EMT LL, (1/2") (UL,  CON TAPA Y CUERPO FABRICADO EN ALUMINIO LIBRE DE COBRE, RESISTENTE A LA CORROSIÓN, RECUBRIMIENTO CON PINTURA ELECTROSTATICO, CUBIERTA DE ALUMINIO CON TORNILLOS DE ACERO INOXIDABLE CON EMPAQUE DE NEOPROPENO</t>
    </r>
    <r>
      <rPr>
        <b/>
        <sz val="9"/>
        <rFont val="Arial"/>
        <family val="2"/>
      </rPr>
      <t>)</t>
    </r>
    <r>
      <rPr>
        <sz val="9"/>
        <rFont val="Arial"/>
        <family val="2"/>
      </rPr>
      <t>. 2 Salidas</t>
    </r>
  </si>
  <si>
    <t>90032881</t>
  </si>
  <si>
    <r>
      <rPr>
        <b/>
        <sz val="9"/>
        <rFont val="Arial"/>
        <family val="2"/>
      </rPr>
      <t>CONDULETA</t>
    </r>
    <r>
      <rPr>
        <sz val="9"/>
        <rFont val="Arial"/>
        <family val="2"/>
      </rPr>
      <t xml:space="preserve">
</t>
    </r>
    <r>
      <rPr>
        <b/>
        <sz val="9"/>
        <rFont val="Arial"/>
        <family val="2"/>
      </rPr>
      <t>CONDULETA EMT LR DE 1.27cm DE DIAMETRO</t>
    </r>
    <r>
      <rPr>
        <sz val="9"/>
        <rFont val="Arial"/>
        <family val="2"/>
      </rPr>
      <t xml:space="preserve"> </t>
    </r>
    <r>
      <rPr>
        <b/>
        <sz val="9"/>
        <rFont val="Arial"/>
        <family val="2"/>
      </rPr>
      <t>(</t>
    </r>
    <r>
      <rPr>
        <sz val="9"/>
        <rFont val="Arial"/>
        <family val="2"/>
      </rPr>
      <t>CONDULETA EMT LR, (1/2") (UL,  CON TAPA Y CUERPO FABRICADO EN ALUMINIO LIBRE DE COBRE, RESISTENTE A LA CORROSIÓN, RECUBRIMIENTO CON PINTURA ELECTROSTATICO, CUBIERTA DE ALUMINIO CON TORNILLOS DE ACERO INOXIDABLE CON EMPAQUE DE NEOPROPENO). 2 Salidas</t>
    </r>
  </si>
  <si>
    <t>90032885</t>
  </si>
  <si>
    <r>
      <rPr>
        <b/>
        <sz val="9"/>
        <rFont val="Arial"/>
        <family val="2"/>
      </rPr>
      <t>CONDULETA</t>
    </r>
    <r>
      <rPr>
        <sz val="9"/>
        <rFont val="Arial"/>
        <family val="2"/>
      </rPr>
      <t xml:space="preserve">
</t>
    </r>
    <r>
      <rPr>
        <b/>
        <sz val="9"/>
        <rFont val="Arial"/>
        <family val="2"/>
      </rPr>
      <t>CONDULETA EMT LR DE 1.905cm DIAMETRO (</t>
    </r>
    <r>
      <rPr>
        <sz val="9"/>
        <rFont val="Arial"/>
        <family val="2"/>
      </rPr>
      <t>CONDULETA EMT LR, (3/4") (UL,  CON TAPA Y CUERPO FABRICADO EN ALUMINIO LIBRE DE COBRE, RESISTENTE A LA CORROSIÓN, RECUBRIMIENTO CON PINTURA ELECTROSTATICO, CUBIERTA DE ALUMINIO CON TORNILLOS DE ACERO INOXIDABLE CON EMPAQUE DE NEOPROPENO). 2 Salidas</t>
    </r>
  </si>
  <si>
    <t>90032886</t>
  </si>
  <si>
    <r>
      <rPr>
        <b/>
        <sz val="9"/>
        <rFont val="Arial"/>
        <family val="2"/>
      </rPr>
      <t xml:space="preserve"> CONDULETA 
Conduleta tipo EMT de 2.54cm de diámetro, LL. Fabricada con aleación de aluminio con elevada resistencia mecánica y a la corrosión. Acabado en pintura acrílica de aluminio, suministradas con tapa, empaques y tornillos. (</t>
    </r>
    <r>
      <rPr>
        <sz val="9"/>
        <rFont val="Arial"/>
        <family val="2"/>
      </rPr>
      <t>CONDULETA EMT LL, (1") (UL,  CON TAPA Y CUERPO FABRICADO EN ALUMINIO LIBRE DE COBRE, RESISTENTE A LA CORROSIÓN, RECUBRIMIENTO CON PINTURA ELECTROSTATICO, CUBIERTA DE ALUMINIO CON TORNILLOS DE ACERO INOXIDABLE CON EMPAQUE DE NEOPROPENO)</t>
    </r>
    <r>
      <rPr>
        <b/>
        <sz val="9"/>
        <rFont val="Arial"/>
        <family val="2"/>
      </rPr>
      <t xml:space="preserve">. </t>
    </r>
    <r>
      <rPr>
        <sz val="9"/>
        <rFont val="Arial"/>
        <family val="2"/>
      </rPr>
      <t>2 Salidas</t>
    </r>
  </si>
  <si>
    <t>90032887</t>
  </si>
  <si>
    <r>
      <rPr>
        <b/>
        <sz val="9"/>
        <rFont val="Arial"/>
        <family val="2"/>
      </rPr>
      <t>CONDULETA</t>
    </r>
    <r>
      <rPr>
        <sz val="9"/>
        <rFont val="Arial"/>
        <family val="2"/>
      </rPr>
      <t xml:space="preserve">
</t>
    </r>
    <r>
      <rPr>
        <b/>
        <sz val="9"/>
        <rFont val="Arial"/>
        <family val="2"/>
      </rPr>
      <t>CONDULETA EMT TIPO T DE 2.54cm DIAMETRO (</t>
    </r>
    <r>
      <rPr>
        <sz val="9"/>
        <rFont val="Arial"/>
        <family val="2"/>
      </rPr>
      <t>CONDULETA EMT T,  (1")  (UL,  CON TAPA Y CUERPO FABRICADO EN ALUMINIO LIBRE DE COBRE, RESISTENTE A LA CORROSIÓN, RECUBRIMIENTO CON PINTURA ELECTROSTATICO, CUBIERTA DE ALUMINIO CON TORNILLOS DE ACERO INOXIDABLE CON EMPAQUE DE NEOPROPENO). 3 Salidas</t>
    </r>
  </si>
  <si>
    <t>90032888</t>
  </si>
  <si>
    <r>
      <rPr>
        <b/>
        <sz val="9"/>
        <rFont val="Arial"/>
        <family val="2"/>
      </rPr>
      <t>CONDULETA</t>
    </r>
    <r>
      <rPr>
        <sz val="9"/>
        <rFont val="Arial"/>
        <family val="2"/>
      </rPr>
      <t xml:space="preserve">
</t>
    </r>
    <r>
      <rPr>
        <b/>
        <sz val="9"/>
        <rFont val="Arial"/>
        <family val="2"/>
      </rPr>
      <t>Conduleta tipo EMT de 2.54cm de diámetro, LR. Fabricada con aleación de aluminio con elevada resistencia mecánica y a la corrosión. Acabado en pintura acrílica de aluminio, suministradas con tapa, empaques y tornillos. (</t>
    </r>
    <r>
      <rPr>
        <sz val="9"/>
        <rFont val="Arial"/>
        <family val="2"/>
      </rPr>
      <t>CONDULETA EMT LR, (1") (UL,  CON TAPA Y CUERPO FABRICADO EN ALUMINIO LIBRE DE COBRE, RESISTENTE A LA CORROSIÓN, RECUBRIMIENTO CON PINTURA ELECTROSTATICO, CUBIERTA DE ALUMINIO CON TORNILLOS DE ACERO INOXIDABLE CON EMPAQUE DE NEOPROPENO). 2 Salidas</t>
    </r>
  </si>
  <si>
    <t>92009874</t>
  </si>
  <si>
    <r>
      <rPr>
        <b/>
        <sz val="9"/>
        <rFont val="Arial"/>
        <family val="2"/>
      </rPr>
      <t>CONDULETA
CONDULETA ELECTRICA DE ALUMINIO DE ALTA RESISTENCIA TIPO LB DIAMETRO DE 31,75 mm PROVISTA DE TAPA, EMPAQUE Y TORNILLOS, ACABADO EN PINTURA COLOR ALUMINIO,. (</t>
    </r>
    <r>
      <rPr>
        <sz val="9"/>
        <rFont val="Arial"/>
        <family val="2"/>
      </rPr>
      <t>CONDULETA EMT LB, ( 1 1/4")  (UL,  CON TAPA Y CUERPO FABRICADO EN ALUMINIO LIBRE DE COBRE, RESISTENTE A LA CORROSIÓN, RECUBRIMIENTO CON PINTURA ELECTROSTATICO, CUBIERTA DE ALUMINIO CON TORNILLOS DE ACERO INOXIDABLE CON EMPAQUE DE NEOPROPENO). 2 Salidas</t>
    </r>
  </si>
  <si>
    <t xml:space="preserve">  92009875</t>
  </si>
  <si>
    <r>
      <rPr>
        <b/>
        <sz val="9"/>
        <rFont val="Arial"/>
        <family val="2"/>
      </rPr>
      <t>CONDULETA</t>
    </r>
    <r>
      <rPr>
        <sz val="9"/>
        <rFont val="Arial"/>
        <family val="2"/>
      </rPr>
      <t xml:space="preserve">
</t>
    </r>
    <r>
      <rPr>
        <b/>
        <sz val="9"/>
        <rFont val="Arial"/>
        <family val="2"/>
      </rPr>
      <t>CONDULETA ELECTRICA DE ALUMINIO DE ALTA RESISTENCIA TIPO LR DIAMETRO DE 31,75 mm PROVISTA DE TAPA, EMPAQUE Y TORNILLOS, ACABADO EN PINTURA COLOR ALUMINIO, (</t>
    </r>
    <r>
      <rPr>
        <sz val="9"/>
        <rFont val="Arial"/>
        <family val="2"/>
      </rPr>
      <t>CONDULETA EMT LR, (1 1/4") (UL,  CON TAPA Y CUERPO FABRICADO EN ALUMINIO LIBRE DE COBRE, RESISTENTE A LA CORROSIÓN, RECUBRIMIENTO CON PINTURA ELECTROSTATICO, CUBIERTA DE ALUMINIO CON TORNILLOS DE ACERO INOXIDABLE CON EMPAQUE DE NEOPROPENO). 2 Salidas</t>
    </r>
  </si>
  <si>
    <t>92009876</t>
  </si>
  <si>
    <r>
      <rPr>
        <b/>
        <sz val="9"/>
        <rFont val="Arial"/>
        <family val="2"/>
      </rPr>
      <t>CONDULETA 
CONDULETA ELECTRICA DE ALUMINIO DE ALTA RESISTENCIA TIPO LL DIAMETRO DE 38,10 mm PROVISTA DE TAPA, EMPAQUE Y TORNILLOS, ACABADO EN PINTURA COLOR ALUMINIO, (</t>
    </r>
    <r>
      <rPr>
        <sz val="9"/>
        <rFont val="Arial"/>
        <family val="2"/>
      </rPr>
      <t>CONDULETA EMT LL, (1 1/2") (UL,  CON TAPA Y CUERPO FABRICADO EN ALUMINIO LIBRE DE COBRE, RESISTENTE A LA CORROSIÓN, RECUBRIMIENTO CON PINTURA ELECTROSTATICO, CUBIERTA DE ALUMINIO CON TORNILLOS DE ACERO INOXIDABLE CON EMPAQUE DE NEOPROPENO). 2 Salidas</t>
    </r>
  </si>
  <si>
    <t>92009877</t>
  </si>
  <si>
    <r>
      <rPr>
        <b/>
        <sz val="9"/>
        <rFont val="Arial"/>
        <family val="2"/>
      </rPr>
      <t>CONDULETA
CONDULETA ELECTRICA DE ALUMINIO DE ALTA RESISTENCIA TIPO LB DIAMETRO DE 38,10 mm PROVISTA DE TAPA, EMPAQUE Y TORNILLOS, ACABADO EN PINTURA COLOR ALUMINIO. (</t>
    </r>
    <r>
      <rPr>
        <sz val="9"/>
        <rFont val="Arial"/>
        <family val="2"/>
      </rPr>
      <t>CONDULETA EMT LB, ( 1 1/2")  (UL,  CON TAPA Y CUERPO FABRICADO EN ALUMINIO LIBRE DE COBRE, RESISTENTE A LA CORROSIÓN, RECUBRIMIENTO CON PINTURA ELECTROSTATICO, CUBIERTA DE ALUMINIO CON TORNILLOS DE ACERO INOXIDABLE CON EMPAQUE DE NEOPROPENO). 2 Salidas</t>
    </r>
  </si>
  <si>
    <t>92009878</t>
  </si>
  <si>
    <r>
      <rPr>
        <b/>
        <sz val="9"/>
        <rFont val="Arial"/>
        <family val="2"/>
      </rPr>
      <t>CONDULETA</t>
    </r>
    <r>
      <rPr>
        <sz val="9"/>
        <rFont val="Arial"/>
        <family val="2"/>
      </rPr>
      <t xml:space="preserve">
</t>
    </r>
    <r>
      <rPr>
        <b/>
        <sz val="9"/>
        <rFont val="Arial"/>
        <family val="2"/>
      </rPr>
      <t>CONDULETA ELECTRICA DE ALUMINIO DE ALTA RESISTENCIA TIPO LR DIAMETRO DE 38,10 mm PROVISTA DE TAPA, EMPAQUE Y TORNILLOS, ACABADO EN PINTURA COLOR ALUMINIO. (</t>
    </r>
    <r>
      <rPr>
        <sz val="9"/>
        <rFont val="Arial"/>
        <family val="2"/>
      </rPr>
      <t>CONDULETA EMT LR, (1 1/2")  (UL,  CON TAPA Y CUERPO FABRICADO EN ALUMINIO LIBRE DE COBRE, RESISTENTE A LA CORROSIÓN, RECUBRIMIENTO CON PINTURA ELECTROSTATICO, CUBIERTA DE ALUMINIO CON TORNILLOS DE ACERO INOXIDABLE CON EMPAQUE DE NEOPROPENO). 2 Salidas</t>
    </r>
  </si>
  <si>
    <t>92009879</t>
  </si>
  <si>
    <r>
      <rPr>
        <b/>
        <sz val="9"/>
        <rFont val="Arial"/>
        <family val="2"/>
      </rPr>
      <t>CONDULETA
CONDULETA ELECTRICA DE ALUMINIO DE ALTA RESISTENCIA TIPO LB DIAMETRO DE 25,40 mm PROVISTA DE TAPA, EMPAQUE Y TORNILLOS, ACABADO EN PINTURA COLOR ALUMINIO. (</t>
    </r>
    <r>
      <rPr>
        <sz val="9"/>
        <rFont val="Arial"/>
        <family val="2"/>
      </rPr>
      <t>CONDULETA EMT LB, (1")  (UL,  CON TAPA Y CUERPO FABRICADO EN ALUMINIO LIBRE DE COBRE, RESISTENTE A LA CORROSIÓN, RECUBRIMIENTO CON PINTURA ELECTROSTATICO, CUBIERTA DE ALUMINIO CON TORNILLOS DE ACERO INOXIDABLE CON EMPAQUE DE NEOPROPENO). 2 Salidas</t>
    </r>
  </si>
  <si>
    <t>92009880</t>
  </si>
  <si>
    <r>
      <rPr>
        <b/>
        <sz val="9"/>
        <rFont val="Arial"/>
        <family val="2"/>
      </rPr>
      <t xml:space="preserve"> CONDULETA 
CONDULETA ELECTRICA DE ALUMINIO DE ALTA RESISTENCIA TIPO LL DIAMETRO DE 31,75 mm PROVISTA DE TAPA, EMPAQUE Y TORNILLOS, ACABADO EN LINTURA COLOR ALUMINIO. (</t>
    </r>
    <r>
      <rPr>
        <sz val="9"/>
        <rFont val="Arial"/>
        <family val="2"/>
      </rPr>
      <t>CONDULETA EMT LL, (1 1/4") (UL,  CON TAPA Y CUERPO FABRICADO EN ALUMINIO LIBRE DE COBRE, RESISTENTE A LA CORROSIÓN, RECUBRIMIENTO CON PINTURA ELECTROSTATICO, CUBIERTA DE ALUMINIO CON TORNILLOS DE ACERO INOXIDABLE CON EMPAQUE DE NEOPROPENO). 2 Salidas</t>
    </r>
  </si>
  <si>
    <t>92010738</t>
  </si>
  <si>
    <r>
      <rPr>
        <b/>
        <sz val="9"/>
        <rFont val="Arial"/>
        <family val="2"/>
      </rPr>
      <t>CONDULETA
CONDULETA ELECTRICA DE ALUMINIO DE ALTA RESISTENCIA TIPO LB DIAMETRO DE 50,80 mm ACABADO EN PINTURA COLOR ALUMINIO. (</t>
    </r>
    <r>
      <rPr>
        <sz val="9"/>
        <rFont val="Arial"/>
        <family val="2"/>
      </rPr>
      <t>CONDULETA EMT LB, (2")  (UL,  CON TAPA Y CUERPO FABRICADO EN ALUMINIO LIBRE DE COBRE, RESISTENTE A LA CORROSIÓN, RECUBRIMIENTO CON PINTURA ELECTROSTATICO, CUBIERTA DE ALUMINIO CON TORNILLOS DE ACERO INOXIDABLE CON EMPAQUE DE NEOPROPENO). 2 Salidas</t>
    </r>
  </si>
  <si>
    <t>92010739</t>
  </si>
  <si>
    <r>
      <rPr>
        <b/>
        <sz val="9"/>
        <rFont val="Arial"/>
        <family val="2"/>
      </rPr>
      <t>CONDULETA</t>
    </r>
    <r>
      <rPr>
        <sz val="9"/>
        <rFont val="Arial"/>
        <family val="2"/>
      </rPr>
      <t xml:space="preserve">
</t>
    </r>
    <r>
      <rPr>
        <b/>
        <sz val="9"/>
        <rFont val="Arial"/>
        <family val="2"/>
      </rPr>
      <t>CONDULETA ELECTRICA DE ALUMINIO DE ALTA RESISTENCIA TIPO LR DIAMETRO DE 50,80 mm ACABADO EN PINTURA COLOR ALUMINIO. (</t>
    </r>
    <r>
      <rPr>
        <sz val="9"/>
        <rFont val="Arial"/>
        <family val="2"/>
      </rPr>
      <t>CONDULETA EMT LR, (2")  (UL,  CON TAPA Y CUERPO FABRICADO EN ALUMINIO LIBRE DE COBRE, RESISTENTE A LA CORROSIÓN, RECUBRIMIENTO CON PINTURA ELECTROSTATICO, CUBIERTA DE ALUMINIO CON TORNILLOS DE ACERO INOXIDABLE CON EMPAQUE DE NEOPROPENO). 2 Salidas</t>
    </r>
  </si>
  <si>
    <t xml:space="preserve">  92029169</t>
  </si>
  <si>
    <r>
      <rPr>
        <b/>
        <sz val="9"/>
        <rFont val="Arial"/>
        <family val="2"/>
      </rPr>
      <t>CONDULETA
CONDULETA METALICA  TIPO LB AMERICANO NOCK OUT DE 12,70 mm (1/2 Pulg), CON PROTECTOR DE SALIDA, TAPA, EMPAQUE Y TORNILLOS. (</t>
    </r>
    <r>
      <rPr>
        <sz val="9"/>
        <rFont val="Arial"/>
        <family val="2"/>
      </rPr>
      <t>CONDULETA EMT LB, (1/2")  (UL,  CON TAPA Y CUERPO FABRICADO EN ALUMINIO LIBRE DE COBRE, RESISTENTE A LA CORROSIÓN, RECUBRIMIENTO CON PINTURA ELECTROSTATICO, CUBIERTA DE ALUMINIO CON TORNILLOS DE ACERO INOXIDABLE CON EMPAQUE DE NEOPROPENO). 2 Salidas</t>
    </r>
  </si>
  <si>
    <t>92029268</t>
  </si>
  <si>
    <r>
      <rPr>
        <b/>
        <sz val="9"/>
        <rFont val="Arial"/>
        <family val="2"/>
      </rPr>
      <t>CONDULETA
CONDULETA ALEACION DE ALUMINIO TIPO C DIAMETRO 25,4 mm (1 Pulg), 2 ENTRADAS PERPENTICULARES PARA TUBO EMT. (</t>
    </r>
    <r>
      <rPr>
        <sz val="9"/>
        <rFont val="Arial"/>
        <family val="2"/>
      </rPr>
      <t>CONDULETA EMT C, (1")  (UL,  CON TAPA Y CUERPO FABRICADO EN ALUMINIO LIBRE DE COBRE, RESISTENTE A LA CORROSIÓN, RECUBRIMIENTO CON PINTURA ELECTROSTATICO, CUBIERTA DE ALUMINIO CON TORNILLOS DE ACERO INOXIDABLE CON EMPAQUE DE NEOPROPENO). 2 Salidas</t>
    </r>
  </si>
  <si>
    <t>92029270</t>
  </si>
  <si>
    <r>
      <rPr>
        <b/>
        <sz val="9"/>
        <rFont val="Arial"/>
        <family val="2"/>
      </rPr>
      <t>CONDULETA
CONDULETA ALEACION DE ALUMINIO TIPO C DIAMETRO 50,8 mm (2 Pulg), 2 ENTRADAS PERPENTICULARES PARA TUBO EMT. (</t>
    </r>
    <r>
      <rPr>
        <sz val="9"/>
        <rFont val="Arial"/>
        <family val="2"/>
      </rPr>
      <t>CONDULETA EMT C, (2")  (UL,  CON TAPA Y CUERPO FABRICADO EN ALUMINIO LIBRE DE COBRE, RESISTENTE A LA CORROSIÓN, RECUBRIMIENTO CON PINTURA ELECTROSTATICO, CUBIERTA DE ALUMINIO CON TORNILLOS DE ACERO INOXIDABLE CON EMPAQUE DE NEOPROPENO). 2 Salidas</t>
    </r>
  </si>
  <si>
    <t>92029271</t>
  </si>
  <si>
    <r>
      <rPr>
        <b/>
        <sz val="9"/>
        <rFont val="Arial"/>
        <family val="2"/>
      </rPr>
      <t>CONDULETA 
CONDULETA ALEACION DE ALUMINIO TIPO LL DIAMETRO 50,8 mm (2 Pulg), 2 ENTRADAS PERPENTICULARES PARA TUBO EMT.  (</t>
    </r>
    <r>
      <rPr>
        <sz val="9"/>
        <rFont val="Arial"/>
        <family val="2"/>
      </rPr>
      <t>CONDULETA EMT LL, (2") (UL,  CON TAPA Y CUERPO FABRICADO EN ALUMINIO LIBRE DE COBRE, RESISTENTE A LA CORROSIÓN, RECUBRIMIENTO CON PINTURA ELECTROSTATICO, CUBIERTA DE ALUMINIO CON TORNILLOS DE ACERO INOXIDABLE CON EMPAQUE DE NEOPROPENO). 2 Salidas</t>
    </r>
  </si>
  <si>
    <t>92039678</t>
  </si>
  <si>
    <r>
      <rPr>
        <b/>
        <sz val="9"/>
        <rFont val="Arial"/>
        <family val="2"/>
      </rPr>
      <t>CONDULETA</t>
    </r>
    <r>
      <rPr>
        <sz val="9"/>
        <rFont val="Arial"/>
        <family val="2"/>
      </rPr>
      <t xml:space="preserve">
</t>
    </r>
    <r>
      <rPr>
        <b/>
        <sz val="9"/>
        <rFont val="Arial"/>
        <family val="2"/>
      </rPr>
      <t>CONDULETA METALICA TIPO LL AMERICANO NOCK OUT DE 19,05 mm (3/4 Pulg), CON PROTECTOR DE SALIDA, TAPA, EMPAQUE Y TORNILLOS</t>
    </r>
    <r>
      <rPr>
        <sz val="9"/>
        <rFont val="Arial"/>
        <family val="2"/>
      </rPr>
      <t xml:space="preserve"> </t>
    </r>
    <r>
      <rPr>
        <b/>
        <sz val="9"/>
        <rFont val="Arial"/>
        <family val="2"/>
      </rPr>
      <t>(</t>
    </r>
    <r>
      <rPr>
        <sz val="9"/>
        <rFont val="Arial"/>
        <family val="2"/>
      </rPr>
      <t>CONDULETA EMT LL, (3/4") (UL,  CON TAPA Y CUERPO FABRICADO EN ALUMINIO LIBRE DE COBRE, RESISTENTE A LA CORROSIÓN, RECUBRIMIENTO CON PINTURA ELECTROSTATICO, CUBIERTA DE ALUMINIO CON TORNILLOS DE ACERO INOXIDABLE CON EMPAQUE DE NEOPROPENO). 2 Salidas</t>
    </r>
  </si>
  <si>
    <t>92077619</t>
  </si>
  <si>
    <r>
      <rPr>
        <b/>
        <sz val="9"/>
        <rFont val="Arial"/>
        <family val="2"/>
      </rPr>
      <t>CONDULETA
CONDULETA ALEACION DE ALUMINIO TIPO C DIAMETRO 31,75 mm (1 1/4 Pulg), 2 ENTRADAS PERPENTICULARES PARA TUBO EMT. (</t>
    </r>
    <r>
      <rPr>
        <sz val="9"/>
        <rFont val="Arial"/>
        <family val="2"/>
      </rPr>
      <t>CONDULETA EMT C, (1 1/4")  (UL,  CON TAPA Y CUERPO FABRICADO EN ALUMINIO LIBRE DE COBRE, RESISTENTE A LA CORROSIÓN, RECUBRIMIENTO CON PINTURA ELECTROSTATICO, CUBIERTA DE ALUMINIO CON TORNILLOS DE ACERO INOXIDABLE CON EMPAQUE DE NEOPROPENO). 2 Salidas</t>
    </r>
  </si>
  <si>
    <t>92100616</t>
  </si>
  <si>
    <r>
      <rPr>
        <b/>
        <sz val="9"/>
        <rFont val="Arial"/>
        <family val="2"/>
      </rPr>
      <t>CONDULETA</t>
    </r>
    <r>
      <rPr>
        <sz val="9"/>
        <rFont val="Arial"/>
        <family val="2"/>
      </rPr>
      <t xml:space="preserve">
</t>
    </r>
    <r>
      <rPr>
        <b/>
        <sz val="9"/>
        <rFont val="Arial"/>
        <family val="2"/>
      </rPr>
      <t>CONDULETA ELECTRICA METALICA TIPO LL DE 63,5 mm (2 1/2 Pulg) DE DIAMETRO.</t>
    </r>
    <r>
      <rPr>
        <sz val="9"/>
        <rFont val="Arial"/>
        <family val="2"/>
      </rPr>
      <t xml:space="preserve"> </t>
    </r>
    <r>
      <rPr>
        <b/>
        <sz val="9"/>
        <rFont val="Arial"/>
        <family val="2"/>
      </rPr>
      <t>(</t>
    </r>
    <r>
      <rPr>
        <sz val="9"/>
        <rFont val="Arial"/>
        <family val="2"/>
      </rPr>
      <t>CONDULETA EMT LL, (2 1/2") (UL,  CON TAPA Y CUERPO FABRICADO EN ALUMINIO LIBRE DE COBRE, RESISTENTE A LA CORROSIÓN, RECUBRIMIENTO CON PINTURA ELECTROSTATICO, CUBIERTA DE ALUMINIO CON TORNILLOS DE ACERO INOXIDABLE CON EMPAQUE DE NEOPROPENO). 2 Salidas</t>
    </r>
  </si>
  <si>
    <t>CONDULETA EMT T, DIAMETRO 76,2 mm (3 pulg), (UL), CON TAPA Y CUERPO FABRICADO EN ALUMINIO LIBRE DE COBRE, RESISTENTE A LA CORROSIÓN, RECUBRIMIENTO CON PINTURA ELECTROSTATICO, CUBIERTA DE ALUMINIO CON TORNILLOS DE ACERO INOXIDABLE, CON EMPAQUE DE NEOPROPENO</t>
  </si>
  <si>
    <t>CONDULETA EMT T, DIAMETRO 63,5 mm (2 1/2 pulg), (UL), CON TAPA Y CUERPO FABRICADO EN ALUMINIO LIBRE DE COBRE, RESISTENTE A LA CORROSIÓN, RECUBRIMIENTO CON PINTURA ELECTROSTATICO, CUBIERTA DE ALUMINIO CON TORNILLOS DE ACERO INOXIDABLE, CON EMPAQUE DE NEOPROPENO</t>
  </si>
  <si>
    <t>CONDULETA EMT T, DIAMETRO 50,8 mm (2 pulg), (UL), CON TAPA Y CUERPO FABRICADO EN ALUMINIO LIBRE DE COBRE, RESISTENTE A LA CORROSIÓN, RECUBRIMIENTO CON PINTURA ELECTROSTATICO, CUBIERTA DE ALUMINIO CON TORNILLOS DE ACERO INOXIDABLE, CON EMPAQUE DE NEOPROPENO</t>
  </si>
  <si>
    <t>CONDULETA EMT T, DIAMETRO 38,1 mm (1 1/2 pulg), (UL), CON TAPA Y CUERPO FABRICADO EN ALUMINIO LIBRE DE COBRE, RESISTENTE A LA CORROSIÓN, RECUBRIMIENTO CON PINTURA ELECTROSTATICO, CUBIERTA DE ALUMINIO CON TORNILLOS DE ACERO INOXIDABLE, CON EMPAQUE DE NEOPROPENO</t>
  </si>
  <si>
    <t>CONDULETA EMT T, DIAMETRO 31,75 mm (1 1/4 pulg), (UL), CON TAPA Y CUERPO FABRICADO EN ALUMINIO LIBRE DE COBRE, RESISTENTE A LA CORROSIÓN, RECUBRIMIENTO CON PINTURA ELECTROSTATICO, CUBIERTA DE ALUMINIO CON TORNILLOS DE ACERO INOXIDABLE, CON EMPAQUE DE NEOPROPENO</t>
  </si>
  <si>
    <t>CONDULETA EMT C, DIAMETRO 76,2 mm (3 pulg), (UL), CON TAPA Y CUERPO FABRICADO EN ALUMINIO LIBRE DE COBRE, RESISTENTE A LA CORROSIÓN, RECUBRIMIENTO CON PINTURA ELECTROSTATICO, CUBIERTA DE ALUMINIO CON TORNILLOS DE ACERO INOXIDABLE, CON EMPAQUE DE NEOPROPENO</t>
  </si>
  <si>
    <t>CONDULETA EMT C, DIAMETRO 63,5 mm (2 1/2 pulg), (UL), CON TAPA Y CUERPO FABRICADO EN ALUMINIO LIBRE DE COBRE, RESISTENTE A LA CORROSIÓN, RECUBRIMIENTO CON PINTURA ELECTROSTATICO, CUBIERTA DE ALUMINIO CON TORNILLOS DE ACERO INOXIDABLE, CON EMPAQUE DE NEOPROPENO</t>
  </si>
  <si>
    <t>CONDULETA EMT C, DIAMETRO 38,1 mm (1 1/2 pulg), (UL), CON TAPA Y CUERPO FABRICADO EN ALUMINIO LIBRE DE COBRE, RESISTENTE A LA CORROSIÓN, RECUBRIMIENTO CON PINTURA ELECTROSTATICO, CUBIERTA DE ALUMINIO CON TORNILLOS DE ACERO INOXIDABLE, CON EMPAQUE DE NEOPROPENO</t>
  </si>
  <si>
    <t>CONDULETA EMT LB, DIAMETRO 63,5 mm (2 1/2 pulg), (UL), CON TAPA Y CUERPO FABRICADO EN ALUMINIO LIBRE DE COBRE, RESISTENTE A LA CORROSIÓN, RECUBRIMIENTO CON PINTURA ELECTROSTATICO, CUBIERTA DE ALUMINIO CON TORNILLOS DE ACERO INOXIDABLE, CON EMPAQUE DE NEOPROPENO</t>
  </si>
  <si>
    <t>CONDULETA EMT LB, DIAMETRO 76,2 mm (3 pulg), (UL), CON TAPA Y CUERPO FABRICADO EN ALUMINIO LIBRE DE COBRE, RESISTENTE A LA CORROSIÓN, RECUBRIMIENTO CON PINTURA ELECTROSTATICO, CUBIERTA DE ALUMINIO CON TORNILLOS DE ACERO INOXIDABLE, CON EMPAQUE DE NEOPROPENO</t>
  </si>
  <si>
    <t>CONDULETA EMT LR, DIAMETRO 76,2 mm (3 pulg), (UL) CON TAPA Y CUERPO FABRICADO EN ALUMINIO LIBRE DE COBRE, RESISTENTE A LA CORROSIÓN, RECUBRIMIENTO CON PINTURA ELECTROSTATICO, CUBIERTA DE ALUMINIO CON TORNILLOS DE ACERO INOXIDABLE, CON EMPAQUE DE NEOPROPENO</t>
  </si>
  <si>
    <t>CONDULETA EMT LL, DIAMETRO DE 76,2 mm (3 pulg), (UL), CON TAPA Y CUERPO FABRICADO EN ALUMINIO LIBRE DE COBRE, RESISTENTE A LA CORROSIÓN, RECUBRIMIENTO CON PINTURA ELECTROSTATICO, CUBIERTA DE ALUMINIO CON TORNILLOS DE ACERO INOXIDABLE, CON EMPAQUE DE NEOPROPENO</t>
  </si>
  <si>
    <t>CONDULETA EMT LR, DIAMETRO 63,5 mm (2 1/2 pulg), (UL) CON TAPA Y CUERPO FABRICADO EN ALUMINIO LIBRE DE COBRE, RESISTENTE A LA CORROSIÓN, RECUBRIMIENTO CON PINTURA ELECTROSTATICO, CUBIERTA DE ALUMINIO CON TORNILLOS DE ACERO INOXIDABLE, CON EMPAQUE DE NEOPROPENO</t>
  </si>
  <si>
    <t>CONDULETA EMT BOTAGUAS, DIAMETRO DE 76,2 mm (3 pulg), (UL) CUERPO FABRICADO EN ALUMINIO LIBRE DE COBRE, RESISTENTE A LA CORROSIÓN, CUBIERTA DE ALUMINIO CON TORNILLOS DE ACERO INOXIDABLE</t>
  </si>
  <si>
    <t>CONDULETA EMT BOTAGUAS, DIAMETRO DE 63,5 mm (2 1/2 pulg), (UL) CUERPO FABRICADO EN ALUMINIO LIBRE DE COBRE, RESISTENTE A LA CORROSIÓN, CUBIERTA DE ALUMINIO CON TORNILLOS DE ACERO INOXIDABLE</t>
  </si>
  <si>
    <t>CONDULETA EMT BOTAGUAS, DIAMETRO DE 50,8 mm (2 pulg), (UL) CUERPO FABRICADO EN ALUMINIO LIBRE DE COBRE, RESISTENTE A LA CORROSIÓN, CUBIERTA DE ALUMINIO CON TORNILLOS DE ACERO INOXIDABLE</t>
  </si>
  <si>
    <t>CONDULETA EMT BOTAGUAS, DIAMETRO DE 31,75 mm (1 1/4 pulg), (UL) CUERPO FABRICADO EN ALUMINIO LIBRE DE COBRE, RESISTENTE A LA CORROSIÓN, CUBIERTA DE ALUMINIO CON TORNILLOS DE ACERO INOXIDABLE</t>
  </si>
  <si>
    <t>185</t>
  </si>
  <si>
    <t>30181519</t>
  </si>
  <si>
    <t>92069816</t>
  </si>
  <si>
    <t>GRIFO (LLAVE) DE ACERO CROMADO CONEXIÓN DE 12,7 mm PARA LAVATORIO</t>
  </si>
  <si>
    <t>395</t>
  </si>
  <si>
    <t xml:space="preserve">30181504  </t>
  </si>
  <si>
    <t>92081350</t>
  </si>
  <si>
    <t>Lavabos o Lavamanos LAVATORIO CONFECCIONADO, PORCELANA VITRIFICADA</t>
  </si>
  <si>
    <t>940</t>
  </si>
  <si>
    <t>500180</t>
  </si>
  <si>
    <t>AISLANTE TERMICO DE 5 mm DE ESPESOR X 122 cm CON NUCLEO DE ESPUMADE POLIETILENO Y 2 CAPAS DE ALUMINIO COMO BARRERA AISLANTE</t>
  </si>
  <si>
    <t>901</t>
  </si>
  <si>
    <t>420002</t>
  </si>
  <si>
    <t>92004799</t>
  </si>
  <si>
    <t>CUERDA PARA ALBANIL CALIBRE 27 # 1 BLANCO DE 200 mm EN ROLLO</t>
  </si>
  <si>
    <t>27112838</t>
  </si>
  <si>
    <t>92030906</t>
  </si>
  <si>
    <t>DISCO DE CORTE PARA METAL DE 178 mm (DIAMETRO EXTERNO) X 22,2 mm (DIAMETRO EJE) X 1,6 mm (ESPESOR)</t>
  </si>
  <si>
    <t>92112313</t>
  </si>
  <si>
    <t>DISCO PARA CORTAR CONCRETO, MEDIDAS 17,78 cm  DE DIAMETRO x 3,17 mm x 22,22 mm (7 pulg x 1/8 pulg x  7/8 pulg)</t>
  </si>
  <si>
    <t>92112314</t>
  </si>
  <si>
    <t>DISCO PARA CORTAR METAL, MEDIDAS 22,86 cm  X 2,5 mm x 22,22 mm (9 pulg. x 2,5 mm x 7/8 pulg)</t>
  </si>
  <si>
    <t>92112315</t>
  </si>
  <si>
    <t>DISCO PARA CORTAR METAL, PUNTA DE DIAMANTE, MEDIDAS 17,78 cm X 2,4 mm x 22,22 mm (7 pulg. x 2,4 mm x 7/8 pulg)</t>
  </si>
  <si>
    <t>92112316</t>
  </si>
  <si>
    <t>DISCO PARA CORTAR METAL, MEDIDAS 30,48 cm X 1,9 mm x 22,22 mm (12 pulg. x 1,9 mm x 7/8 pulg)</t>
  </si>
  <si>
    <t>001000</t>
  </si>
  <si>
    <t xml:space="preserve">27111903 </t>
  </si>
  <si>
    <t>90008823</t>
  </si>
  <si>
    <t>Cepillos de carpintero  HERRAMIENTA MANUAL TIPO TROMPO (ROUTER) P/TRABAJAR MADERA CON VELOCIDADES</t>
  </si>
  <si>
    <t>002305</t>
  </si>
  <si>
    <t>41113630</t>
  </si>
  <si>
    <t>92043352</t>
  </si>
  <si>
    <t>VOLTIAMPERÍMETRO DIGITAL TIPO GANCHO CON MEDICION DE FACTOR DE POTENCIA DE 0 A 600 VAC -VCD, DE 10 Hz A 4 kHz, 0 A 1000 AMP AC- DC</t>
  </si>
  <si>
    <t>27111508</t>
  </si>
  <si>
    <t>90009195</t>
  </si>
  <si>
    <t>Sierras  SIERRA ELÉCTRICA TIPO PATÍN DE 181 MM</t>
  </si>
  <si>
    <t>000199</t>
  </si>
  <si>
    <t>100301</t>
  </si>
  <si>
    <t>46181711</t>
  </si>
  <si>
    <t>90030800</t>
  </si>
  <si>
    <t xml:space="preserve">Casco para soldar  MASCARA PARA SOLDAR ELE Máscara de soldar liviana electrónica, lente recargable por la luz solar, velocidad del lente 1/3600Mili-Seg, control de sombra fijo N°10, campo de visión 94mm de largo X 35mm de ancho, sensores de arco 2, control de potencia del lente Auto-on/off, protección permanente contra la radiación UV e IR tanto en estado oscuro como claro, batería solar, peso 406grCTRÓNICA </t>
  </si>
  <si>
    <t>250</t>
  </si>
  <si>
    <t xml:space="preserve">27111515 </t>
  </si>
  <si>
    <t xml:space="preserve"> 92101976 </t>
  </si>
  <si>
    <t xml:space="preserve"> Taladro de mano o empuje  TALADRO ROMPEDOR ELECTRICO, MOTOR 2000 W, TAMAÑO 95 mm, GRAN EFICIENCIA, 870 GOLPES/min, 68 J ENERGIA DE IMPACTO, PORTA BROCAS HEXAGONAL DE 28 mm</t>
  </si>
  <si>
    <t>430</t>
  </si>
  <si>
    <t>CARRETILLO DE ACERO DE ALTA RESISTENCIA CAPACIDAD 80 L CON BATEA DE ALTA RESISTENCIA Y LLANTA DE CAUCHO (HULE) RELLENA, ESTRUCTURA METALICA EN UNA SOLA PIEZA PARA CONSTRUCCION</t>
  </si>
  <si>
    <t>003500</t>
  </si>
  <si>
    <t>007450</t>
  </si>
  <si>
    <t>27112208</t>
  </si>
  <si>
    <t>92036773</t>
  </si>
  <si>
    <t>PIQUETA PARA ALBAÑIL, (MARTILLO )0,115 kg (1/4 lb)</t>
  </si>
  <si>
    <t>011700</t>
  </si>
  <si>
    <t xml:space="preserve">90033315 </t>
  </si>
  <si>
    <t>Sierras  TRONZADORA PARA METALES</t>
  </si>
  <si>
    <t>27112199</t>
  </si>
  <si>
    <t>92046368</t>
  </si>
  <si>
    <t>MAQUINA DE COMPRESIÓN MANUAL MD7-8, FUERZA APLICACIÓN 4082,33 kg (9000 Lb), 2 DADOS INCORPORADOS</t>
  </si>
  <si>
    <t>295</t>
  </si>
  <si>
    <t>92109730</t>
  </si>
  <si>
    <t xml:space="preserve">FIBRA DE CARBONO  SINTÉTICA ESTRUCTURAL, COMPUESTA POR UNA MEZCLA DE FIBRA DE POLÍMEROS POLIOLEFÍNICOS Y FIBRA DE POLIPROPILENONO CORROSIVA. NO MAGNÉTICA.
PESO ESPECÍFICO 0,91 ? (kg/m3).
LARGO 54 mm.
DIÁMETRO EQUIVALENTE 0,069mm.
RELACIÓN LARGO/DIÁMETRO 782.
DENIER 3020. 
RESISTENCIA A TRACCIÓN 620-758 MPA.
RESISTENCIA A LOS ÁCIDOS, LAS BASES Y LAS SALES TOTAL CONFORMIDAD ASTM C-1116                                                                                                                                                                    CARGA DEFORMACIÓN E ÍNDICE DE TENACIDAD =0,031MM I5 =4,9 I10=8,4 I20=13•                      TENACIDAD SOBRE PLACA: CARGA MÁXIMA: 69 KN  ENERGÍA DE ABSORCIÓN 895 J 
RESISTENCIA AL IMPACTO: RXF 54 DOS. 0,3% EN VOL. NÚMERO DE GOLPES PARA DETERMINAR LA ROTURA DE LA MUESTRA 320   RXF 54 DOS. 0,4% EN VOL.: NÚMERO DE GOLPES PARA DETERMINAR LA ROTURA DE LA MUESTRA 435
Presentación en paquetes de 1 KIlo </t>
  </si>
  <si>
    <t>081105</t>
  </si>
  <si>
    <t>53103096</t>
  </si>
  <si>
    <t>46181605</t>
  </si>
  <si>
    <t>46181604</t>
  </si>
  <si>
    <t>53101802</t>
  </si>
  <si>
    <t>92083118</t>
  </si>
  <si>
    <t xml:space="preserve">Abrigos, capas y chaquetas para hombre  CAPA TIPO GABARDINA IMPERMEABLE, CORTE HOMBRE, COLOR AZUL, TELA DE NAYLON. </t>
  </si>
  <si>
    <t xml:space="preserve">46181802 </t>
  </si>
  <si>
    <t xml:space="preserve">92090003 </t>
  </si>
  <si>
    <t xml:space="preserve">Gafas de protección  GAFA COLOR OSCURO, ANTIEMPAÑANTES, LIVIANAS, LENTE DE POLICARBONATO, QUE CUMPLA O SUPERE NORMA ANSI Z87 </t>
  </si>
  <si>
    <t xml:space="preserve">39111610 </t>
  </si>
  <si>
    <t xml:space="preserve">92087063 </t>
  </si>
  <si>
    <t xml:space="preserve">Linterna portátil  LINTERNA (FOCO), PORTÁTIL DE ALUMINIO, DE 2 BATERÍAS TIPO D, VOLTAJE 3 V, DE 254 ± 10 mm DE LARGO </t>
  </si>
  <si>
    <t xml:space="preserve">46181537 </t>
  </si>
  <si>
    <t xml:space="preserve">92022674 </t>
  </si>
  <si>
    <t>Guantes aisladores  GUANTES DIELÉCTRICOS CLASE 00 PARA TRABAJAR EN 500 VAC Y 750 VDC, COMPUESTOS DE DOS PARTES UN GUANTE DE HULE TIPO II (RESISTENTE AL OZONO) CON PROPIEDADES DIELÉCTRICAS Y OTRO GUANTE DE CUERO (SIRVE DE PROTECCIÓN AL DE HULE), ASTM D-120 (2009)</t>
  </si>
  <si>
    <t>92016473</t>
  </si>
  <si>
    <t xml:space="preserve">Guantes protectores  GUANTE DE NEOPRENO CON SOPORTE DE ALGODÓN, POLIURETANO DE ALTA DENSIDAD (HPPE), PALMA CORRUGADA, TRATAMIENTO ANTIBACTERIANO Y ANTIOLORO, GROSOR DE 0,60 mm ( +- 1 mm ) , LARGO DE 45,7 cm ( +- 1mm ). </t>
  </si>
  <si>
    <t xml:space="preserve">46161701 </t>
  </si>
  <si>
    <t>92027042</t>
  </si>
  <si>
    <t>Línea de vida descendiente  LÍNEA DE VIDA DE 1,8 m (+-1 céntimetro) CON AMORTIGUADOR DE IMPACTO ESTÁNDAR, CARGA DE IMPACTO POTENCIAL DE 13,3 kN, CON 2 GANCHOS DE AJUSTE DE 19 mm (+-1mm) , OSHA 1926.104, ANSI Z359.1-2007 y ANSI A10.32-2004.</t>
  </si>
  <si>
    <t>46161701</t>
  </si>
  <si>
    <t>92094469</t>
  </si>
  <si>
    <t xml:space="preserve">Línea de vida descendiente  LÍNEA DE VIDA, EN POLIÉSTER. Medidas  
 25,4mm (1 Pulg) DE ANCHO (+-1 mm)  
 1,2 m DE LARGO (+- 1 céntimetro) 
 CON 2 GANCHOS DE CIERRE AUTOMÁTICO
 CAPACIDAD 140,6 kg (310 lb) ( +- 1 Kg).   </t>
  </si>
  <si>
    <t>007100</t>
  </si>
  <si>
    <t>92005970</t>
  </si>
  <si>
    <t xml:space="preserve">Zapatos de protección  ZAPATO DIELÉCTRICO CON PROTECCIÓN CONTRA RIESGOS MECÁNICOS DE CAÍDAS DE OBJETOS PESADOS, CON FORRO INTERNO EN TODO EL ZAPATO, CON PLANTILLA REMOVIBLE CON SOPORTE ANATÓMICO, ANTI FATIGA, CON CORDÓN DE POLIÉSTER O ALGODÓN </t>
  </si>
  <si>
    <t>008310</t>
  </si>
  <si>
    <t>46182306</t>
  </si>
  <si>
    <t>92043409</t>
  </si>
  <si>
    <t xml:space="preserve">Arneses o cinturones de seguridad  ARNÉS DE SEGURIDAD, BANDAS DE POLIÉSTER, CUERPO COMPLETO DE 3 ARGOLLAS (ANILLOS) EN D CARGA MÁXIMA 181,4 kg PARA EVITAR CAÍDAS </t>
  </si>
  <si>
    <t>00004</t>
  </si>
  <si>
    <t>22101602</t>
  </si>
  <si>
    <t>92010089</t>
  </si>
  <si>
    <t>COMPACTADORA NEUMATICA, TIPO BOTA, IMPACTO 70 J/min, PROFUNDIDAD 20 cm, MEDIDAS PLANCHA 965 mm x 345 mm x 675 mm, PESO 63 kg</t>
  </si>
  <si>
    <t>47121805</t>
  </si>
  <si>
    <t>92035984</t>
  </si>
  <si>
    <t>HIDROLAVADORA, VOLUMEN DE AGUA 5,6 L/min (1,5 gal/min), 120 V/60 Hz/1F, TEMPERATURA MAXIMA ENTRADA AL AGUA 40°C, 1400 W, 119,96 bar (1740 psi), LANZA EN SPRAY, SOPLADOR DE SUCIEDAD, MANGUERA DE JARDIN CONEXION RAPIDA, TANQUE PARA DETERGENTE</t>
  </si>
  <si>
    <t>23271707</t>
  </si>
  <si>
    <t>92008940</t>
  </si>
  <si>
    <t>EQUIPO DE ACETILENO COMPLETO (TRABAJO PESADO), CAPACIDAD PARA CUALQUIER TIPO DE GAS, CORTA HASTA 203,2 mm Y SOLDA HASTA 76,20 mm, TIPO DE BOQUILLAS 1, 3 Y 5</t>
  </si>
  <si>
    <t xml:space="preserve">000805 </t>
  </si>
  <si>
    <t>23241802</t>
  </si>
  <si>
    <t>92021599</t>
  </si>
  <si>
    <t>TALADRO DE BANCO MULTIPLE, TAMAÑO 12.7 mm, MOTOR 1/2 HP, VOLTAJE 120 V, AMPERAJE 4,8 AMP, VELOCIDAD 355 - 3065 RPM</t>
  </si>
  <si>
    <t>23231402</t>
  </si>
  <si>
    <t>92078023</t>
  </si>
  <si>
    <t>SIERRA ELECTRICA DE MESA, POTENCIA MOTOR 3 HP, VOLTAJE 220 V, MONOFASICO, VELOCIDAD SIERRA PRINCIPAL 4000 rpm</t>
  </si>
  <si>
    <t>26111601</t>
  </si>
  <si>
    <t>92040070</t>
  </si>
  <si>
    <t>PLANTA ELECTRICA  MOVIL  de 150 KW CON GABINETE Planta Eléctrica de emergencia, capacidad de 150 kW (Stand-By) con una transferencia automática, con pantalla digital no inferior a la capacidad máxima del generador, controlador digital, tanque de combustible en la base, gabinete insonorizado, intemperie,  configurable para conexión monofásica y trifásica con rangos de voltaje de 120 V hasta 480 V, Con motor de combustión interna a diesel</t>
  </si>
  <si>
    <t>23101514</t>
  </si>
  <si>
    <t>92016187</t>
  </si>
  <si>
    <t>CEPILLADORA-CANTEADORA, ESTACIONARIA, INDUSTRIAL, CAPACIDAD DE CORTE 304.8 mm, 110/220 V, 60 Hz, 1 FASE, POTENCIA 3 HP</t>
  </si>
  <si>
    <t>000024</t>
  </si>
  <si>
    <t>92004296</t>
  </si>
  <si>
    <t>MOTOSIERRA CON MOTOR A COMBUSTION DE 111CC, 7 HP, 5.1 KW, 1.2L HOJA DE 90 cm</t>
  </si>
  <si>
    <t>006100</t>
  </si>
  <si>
    <t>47121808</t>
  </si>
  <si>
    <t>92018252</t>
  </si>
  <si>
    <t>DESTAQUEADORA ELÉCTRICA PARA TUBERÍAS DE 750 WATTS 700 RPM DE 50 - 200 mm DE DIAMETRO</t>
  </si>
  <si>
    <t>92080933</t>
  </si>
  <si>
    <t>MAQUINA DESTAQUEADORA DE TUBERIAS O DESAGUES, QUE CUENTE CON SONDA ELECTRICA CON TODOS LOS ACCESERIOS, CABLES, SONDAS, CORTADORAS, LLAVES, HERRAMIENTAS, ACOPLES, CAPACIDAD DE MOTOR DE APROXIMADAMENTE 1 1/2 hp, GIRO DE CABLE DE 240 rpm</t>
  </si>
  <si>
    <t>39101699</t>
  </si>
  <si>
    <t>92081757</t>
  </si>
  <si>
    <r>
      <t xml:space="preserve">BOMBA CENTRIFUGA EJE VERTICAL, DE UN IMPULSOR, ANCHO  24,13 cm, ALTURA 27,63 cm, LARGO 38,1 cm, POTENCIA 11 kW </t>
    </r>
    <r>
      <rPr>
        <b/>
        <sz val="9"/>
        <color theme="1"/>
        <rFont val="Arial"/>
        <family val="2"/>
      </rPr>
      <t>(15 HP)</t>
    </r>
    <r>
      <rPr>
        <sz val="9"/>
        <color theme="1"/>
        <rFont val="Arial"/>
        <family val="2"/>
      </rPr>
      <t>, CICLOS 3600 RPM, TRIFASICO, CAPACIDAD 696,52 lpm,  FRECUENCIA 60 Hz, VOLTAJE 208/230/460 V, MOTOR ELECTRICO, ENFRIADO POR ABANICO, TOTALMENTE SELLADO, SUCCION 50,8 mm, DESCARGA 38,1 mm, DIAMETRO DE IMPULSOR 212,72 mm (8-3/8 Pulg)</t>
    </r>
  </si>
  <si>
    <t>40151503</t>
  </si>
  <si>
    <t>92110674</t>
  </si>
  <si>
    <r>
      <t xml:space="preserve">BOMBA CENTRIFUGA EJE VERTICAL, DE UN IMPULSOR, ANCHO  25,4 cm, ALTURA 27,63 cm, LARGO 37,97 cm, POTENCIA 7,5 kW </t>
    </r>
    <r>
      <rPr>
        <b/>
        <sz val="9"/>
        <color theme="1"/>
        <rFont val="Arial"/>
        <family val="2"/>
      </rPr>
      <t>(10 HP)</t>
    </r>
    <r>
      <rPr>
        <sz val="9"/>
        <color theme="1"/>
        <rFont val="Arial"/>
        <family val="2"/>
      </rPr>
      <t>, CICLOS 3600 RPM, MONOFASICO, CAPACIDAD 666,23 lpm,  FRECUENCIA 60 Hz, VOLTAJE 208/230 V, MOTOR ELECTRICO, ENFRIADO POR ABANICO, TOTALMENTE SELLADO, SUCCION 50,8 mm, DESCARGA 38,1 mm, DIAMETRO DE IMPULSOR 185,73 mm (7-5/16 Pulg)</t>
    </r>
  </si>
  <si>
    <t>92110693</t>
  </si>
  <si>
    <t>92110732</t>
  </si>
  <si>
    <r>
      <t xml:space="preserve">BOMBA CENTRIFUGA EJE VERTICAL, DE UN IMPULSOR, ANCHO  28,57 cm, ALTURA 35,56 cm, LARGO 72,03 cm, POTENCIA 15 kW </t>
    </r>
    <r>
      <rPr>
        <b/>
        <sz val="9"/>
        <color theme="1"/>
        <rFont val="Arial"/>
        <family val="2"/>
      </rPr>
      <t>(20 HP)</t>
    </r>
    <r>
      <rPr>
        <sz val="9"/>
        <color theme="1"/>
        <rFont val="Arial"/>
        <family val="2"/>
      </rPr>
      <t>, CICLOS 3600 RPM, TRIFASICO, CAPACIDAD 1381 lpm,  FRECUENCIA 60 HZ, VOLTAJE 208/230/460 V, MOTOR ELECTRICO, ENFRIADO POR ABANICO, TOTALMENTE SELLADO, SUCCION 76,2 mm, DESCARGA 50,8 mm, DIAMETRO DE IMPULSOR 201,61 mm (7-15/16 pulg)</t>
    </r>
  </si>
  <si>
    <t>01900</t>
  </si>
  <si>
    <t>161001</t>
  </si>
  <si>
    <t>41113643</t>
  </si>
  <si>
    <t>92091587</t>
  </si>
  <si>
    <t>MEDIDOR DE LA CALIDAD DE LA ENERGÍA TRIFÁSICO FLUKE 435-II, LECTURAS COMO: (VOLTAJE 1 V A 1000 V FASE A NEUTRO, AMPERAJE 1X 5 A A 6000 A, FRECUENCIA 51,000 HZ A 69,000 HZ, ENTRE OTRAS), ALIMENTACIÓN 120/240 VAC, 50/60 HZ, PORTÁTIL, COMUNICACIÓN USB A-B MINI, SOFTWARE PARA ANÁLISIS E INTERPRETACIÓN DE DATOS GRATUITA, TARJETA SD DE 8 GB, BATERÍA INTELIGENTE DE ION DE LITIO, OPERACIÓN 7 O MÁS HORAS, KIT COMPLETO DE PUNTAS Y PINZAS CON MALETÍN.</t>
  </si>
  <si>
    <t>50201</t>
  </si>
  <si>
    <t>CONSTRUCCION DE EDIFICIO NUEVO. 
 Construcción de la cocina del CAI La Reforma y obras anexas.</t>
  </si>
  <si>
    <t xml:space="preserve">CONSTRUCCION DE EDIFICIO NUEVO. 
 Mejoras y construcción de la cocina del CAI Gerardo Rodríguez.  </t>
  </si>
  <si>
    <t>CONSTRUCCION DE EDIFICIO NUEVO 
Mejoras, construcción y ampliación de la cocina del CASI NICOYA</t>
  </si>
  <si>
    <t>CONSTRUCCION DE EDIFICIO NUEVO 
Mejoras y construcción del dormitorio del CASI NICOYA</t>
  </si>
  <si>
    <t>CONSTRUCCION DE EDIFICIO NUEVO 
 Mejoras, construcción y ampliación de la cocina del CAI LIBERIA.</t>
  </si>
  <si>
    <t xml:space="preserve">CONSTRUCCION DE EDIFICIO NUEVO 
CAI LA REFORMA CONSTRUCCION DE 2 AULAS </t>
  </si>
  <si>
    <t>CONSTRUCCION DE EDIFICIO NUEVO 
CAI LA REFORMA CONSTRUCCION DE 1 AULA TIPO  2</t>
  </si>
  <si>
    <t>CONSTRUCCION DE EDIFICIO NUEVO 
CAI LA REFORMA CONSTRUCCION DE 1 TALLER TIPO  1</t>
  </si>
  <si>
    <t>CONSTRUCCION DE EDIFICIO NUEVO 
CAI LA REFORMA CONSTRUCCION DE 1 TALLER TIPO  2</t>
  </si>
  <si>
    <t>CONSTRUCCION DE EDIFICIO NUEVO 
CAI LIBERIA  CONSTRUCCION DE 2 AULAS TIPO 1</t>
  </si>
  <si>
    <t xml:space="preserve">CONSTRUCCION DE EDIFICIO NUEVO 
CAI LIBERIA  CONSTRUCCION 1 AULA TIPO 2 </t>
  </si>
  <si>
    <t xml:space="preserve">CONSTRUCCION DE EDIFICIO NUEVO 
CAI LIBERIA  CONSTRUCCION DE 2 TALLERES DE CAPACITACION </t>
  </si>
  <si>
    <t>CONSTRUCCION DE EDIFICIO NUEVO 
CAI LIBERIA  CONSTRUCCION DE 1 MODULO CONYUGALES PARA VISITA INTIMA</t>
  </si>
  <si>
    <t>00001</t>
  </si>
  <si>
    <t>CONSTRUCCION DE EDIFICIO NUEVO 
CAI LUIS PAULINO MORA   CONSTRUCCION DE  ALIMENTADOR ELECTRICO</t>
  </si>
  <si>
    <t xml:space="preserve">CONSTRUCCION DE EDIFICIO NUEVO. 
 Construcción de la cocina del CAI SAN JOSE </t>
  </si>
  <si>
    <t xml:space="preserve">CONSTRUCCION DE EDIFICIO NUEVO. 
 Mejoramiento, ampliación y construcción de la cocina del CAI NELSON MANDELA ( San Carlos)  </t>
  </si>
  <si>
    <t xml:space="preserve">CONSTRUCCION DE EDIFICIO NUEVO. 
 Construcción  Un (01) aula Tipo 1,   CAI Cartago </t>
  </si>
  <si>
    <t>CONSTRUCCION DE EDIFICIO NUEVO. 
Un (01) taller Tipo 3, CAI NELSON MANDELA  (San Carlos).</t>
  </si>
  <si>
    <t>Demolición del Ámbito B, módulos A, B, C, D y E denominado como Ámbito de Mínimas en CAI Reforma.</t>
  </si>
  <si>
    <t>50202</t>
  </si>
  <si>
    <t>72102905</t>
  </si>
  <si>
    <t>92097631</t>
  </si>
  <si>
    <t>LIMPIEZA DE LOTE BALDÍO, ELIMINAR MALEZA, ARBUSTOS Y FOLLAJE, RETIRAR LA BASURA Y APLICAR HERBICIDA
Eliminar la maleza, arbustos y follaje  del terreno retirar del lote la maleza, arbustos y follaje recolectados. Aplicación de herbicida a todo el terreno.</t>
  </si>
  <si>
    <t>50207</t>
  </si>
  <si>
    <t>92025085</t>
  </si>
  <si>
    <t xml:space="preserve">SERVICIO DE INSTALACION DE PLANTA DE TRATAMIENTO DE AGUAS NEGRAS Y GRISES EN EL CAI GERARDO RODRIGUEZ </t>
  </si>
  <si>
    <t>SERVICIO DE INSTALACION DE PLANTA DE TRATAMIENTO DE AGUAS NEGRAS Y GRISES EN EL CAI JORGE DEBRAVO (CARTAGO)</t>
  </si>
  <si>
    <t>SERVICIO DE INSTALACION DE PLANTA DE TRATAMIENTO DE AGUAS NEGRAS Y GRISES EN EL CAI Marcus Garvey (Limón)</t>
  </si>
  <si>
    <t>SERVICIO DE INSTALACION DE PLANTA DE TRATAMIENTO DE AGUAS NEGRAS Y GRISES EN EL CAI LA REFORMA.</t>
  </si>
  <si>
    <t>Servicios de Salud</t>
  </si>
  <si>
    <t>20102</t>
  </si>
  <si>
    <r>
      <t>lidocaina 2% (</t>
    </r>
    <r>
      <rPr>
        <sz val="8"/>
        <color theme="1"/>
        <rFont val="Calibri"/>
        <family val="2"/>
        <scheme val="minor"/>
      </rPr>
      <t>CLORHIRATODEMEPIVACAINA3%)</t>
    </r>
  </si>
  <si>
    <t>adhesivo para resina</t>
  </si>
  <si>
    <t>cemento de ionomero de vidrio, en jeringa, fotocurado</t>
  </si>
  <si>
    <t>cemento ionomero de vidrio, para base, fotocurado</t>
  </si>
  <si>
    <t>51273603</t>
  </si>
  <si>
    <t>92083900</t>
  </si>
  <si>
    <t>anestesico dental, articaina al 4%</t>
  </si>
  <si>
    <t>92084912</t>
  </si>
  <si>
    <t>anestesico dental, clorhidratdo de mepibacaina al 3%</t>
  </si>
  <si>
    <t>101101</t>
  </si>
  <si>
    <t>42151803</t>
  </si>
  <si>
    <t xml:space="preserve">92083911 </t>
  </si>
  <si>
    <t>amalgama, capasula de una dosis</t>
  </si>
  <si>
    <t xml:space="preserve">41116105 </t>
  </si>
  <si>
    <t>92078706</t>
  </si>
  <si>
    <t>Eugenol uso odontológico</t>
  </si>
  <si>
    <t>42152424</t>
  </si>
  <si>
    <t>92084255</t>
  </si>
  <si>
    <t>hidroxido de calcio,al 45%, jeringa</t>
  </si>
  <si>
    <t xml:space="preserve">42152424  </t>
  </si>
  <si>
    <t xml:space="preserve">92084255 </t>
  </si>
  <si>
    <t>hidroxido de calcio,base catalizador, autocurado</t>
  </si>
  <si>
    <t>Resina compuesta. Color A1</t>
  </si>
  <si>
    <t>Resina compuesta. Color A2</t>
  </si>
  <si>
    <t>Jeringa</t>
  </si>
  <si>
    <t>Resina compuesta. Color Color A3.5</t>
  </si>
  <si>
    <t>Resina compuesta. Color Color A3</t>
  </si>
  <si>
    <t>Resina compuesta. Color B1</t>
  </si>
  <si>
    <t>51172836</t>
  </si>
  <si>
    <t>92085343</t>
  </si>
  <si>
    <t>acido fosforico al 37%</t>
  </si>
  <si>
    <t>CEMENTO PARA OBTURACIÓN TEMPORAL, AUTOENDURECIMIENTO BAJO HUMEDAD, FRASCO 28 g</t>
  </si>
  <si>
    <t>CEMENTO PARA OBTURACIÓN TEMPORAL, FRASCO 177,44 mL (6 oz)</t>
  </si>
  <si>
    <t>255</t>
  </si>
  <si>
    <t>92125337</t>
  </si>
  <si>
    <t xml:space="preserve">GLUCONATO DE CLORHEXIDINA AL 0,20%, BACTERICIDA DE AMPLIO ESPECTRO, USO TOPICO, PRESENTACION 3,785 L (1 Gal) </t>
  </si>
  <si>
    <t>003120</t>
  </si>
  <si>
    <t>esfingomanometro de aire aneroide</t>
  </si>
  <si>
    <t>PORTA AGUJAS TIPO ORGANIZADOR DE 24 COMPARTIMENTOS DE POLIPROPILENO DE ALTO IMPACTO</t>
  </si>
  <si>
    <t>455</t>
  </si>
  <si>
    <t>42291614</t>
  </si>
  <si>
    <t>92066908</t>
  </si>
  <si>
    <t>Tijera para retirar suturas en acero inoxidable</t>
  </si>
  <si>
    <t>139</t>
  </si>
  <si>
    <t>92103903</t>
  </si>
  <si>
    <t>Pinza uso quirúrjico</t>
  </si>
  <si>
    <t>000605</t>
  </si>
  <si>
    <t>42152908</t>
  </si>
  <si>
    <t>92085182</t>
  </si>
  <si>
    <t>brocas doble cono diamante</t>
  </si>
  <si>
    <t>92085190</t>
  </si>
  <si>
    <t>broca uso dental</t>
  </si>
  <si>
    <t>000751</t>
  </si>
  <si>
    <t>42151621</t>
  </si>
  <si>
    <t>instrumento wesoth</t>
  </si>
  <si>
    <t>003600</t>
  </si>
  <si>
    <t>42152434</t>
  </si>
  <si>
    <t xml:space="preserve"> 92085241</t>
  </si>
  <si>
    <t>porta amalgama</t>
  </si>
  <si>
    <t>espejo bucal No 5</t>
  </si>
  <si>
    <t>Mango para espejo bucal</t>
  </si>
  <si>
    <t>000705</t>
  </si>
  <si>
    <t>Instrumento para colocacion de oxido y resina de acero inoxidable</t>
  </si>
  <si>
    <t>000725</t>
  </si>
  <si>
    <t>intrumento cloide o anatomico</t>
  </si>
  <si>
    <t>000761</t>
  </si>
  <si>
    <t>92086182</t>
  </si>
  <si>
    <t>instrumento empacador</t>
  </si>
  <si>
    <t>42151613</t>
  </si>
  <si>
    <t>92103814</t>
  </si>
  <si>
    <t>Bruñidor doble extremo fino</t>
  </si>
  <si>
    <t>Bruñidor para amalgama, forma huevo</t>
  </si>
  <si>
    <t>000310</t>
  </si>
  <si>
    <t>42294003</t>
  </si>
  <si>
    <t>92103780</t>
  </si>
  <si>
    <t>cuchareta dental</t>
  </si>
  <si>
    <t>002820</t>
  </si>
  <si>
    <t>42151618</t>
  </si>
  <si>
    <t>92082253</t>
  </si>
  <si>
    <t>elevador recto,3mm</t>
  </si>
  <si>
    <t>002825</t>
  </si>
  <si>
    <t xml:space="preserve">42151618 </t>
  </si>
  <si>
    <t xml:space="preserve">92082255 </t>
  </si>
  <si>
    <t>elevador de bandera, apico elevador</t>
  </si>
  <si>
    <t>000901</t>
  </si>
  <si>
    <t>92085183</t>
  </si>
  <si>
    <t>juego para obturar resina</t>
  </si>
  <si>
    <t>000764</t>
  </si>
  <si>
    <t>92138860</t>
  </si>
  <si>
    <t>Instrumento espaciador endodontico</t>
  </si>
  <si>
    <t>000940</t>
  </si>
  <si>
    <t>92103783</t>
  </si>
  <si>
    <t>porta matriz</t>
  </si>
  <si>
    <t>000485</t>
  </si>
  <si>
    <t xml:space="preserve">42151631 </t>
  </si>
  <si>
    <t>92085372</t>
  </si>
  <si>
    <t>explorador , tipo sonda</t>
  </si>
  <si>
    <t>000762</t>
  </si>
  <si>
    <t>42291802</t>
  </si>
  <si>
    <t>Instrumento tipo gubia "comehueso"</t>
  </si>
  <si>
    <t>003310</t>
  </si>
  <si>
    <t>92085241</t>
  </si>
  <si>
    <t>amalgamador dental</t>
  </si>
  <si>
    <t>92007170</t>
  </si>
  <si>
    <t>Pinza de acero inoxidable(baby mosquito curvo)</t>
  </si>
  <si>
    <t>42151640</t>
  </si>
  <si>
    <t>92088302</t>
  </si>
  <si>
    <t xml:space="preserve">Pinza de acero inoxidable( para rodillo de algodón) </t>
  </si>
  <si>
    <t>42151620</t>
  </si>
  <si>
    <t>92099591</t>
  </si>
  <si>
    <t>lima para conducto radicular</t>
  </si>
  <si>
    <t>415</t>
  </si>
  <si>
    <t xml:space="preserve">42151624 </t>
  </si>
  <si>
    <t>92085230</t>
  </si>
  <si>
    <t>Pieza de mano, alta velocidad, silenciosa, uso odontológico.</t>
  </si>
  <si>
    <t>001222</t>
  </si>
  <si>
    <t>92100976</t>
  </si>
  <si>
    <t>Pieza de mano baja velocidad</t>
  </si>
  <si>
    <t>42151660</t>
  </si>
  <si>
    <t>92085245</t>
  </si>
  <si>
    <t xml:space="preserve">BROCHA uso dental </t>
  </si>
  <si>
    <t>90034286</t>
  </si>
  <si>
    <t>Tijera de acero inoxidable punta roma</t>
  </si>
  <si>
    <t>42151502</t>
  </si>
  <si>
    <t>92131219</t>
  </si>
  <si>
    <t>loseta vidrio grueso, para uso odontológico</t>
  </si>
  <si>
    <t>000770</t>
  </si>
  <si>
    <t>instrumento para moldear, colocacion incisal</t>
  </si>
  <si>
    <t>42152508</t>
  </si>
  <si>
    <t>92103797</t>
  </si>
  <si>
    <t>Jeringa para carpule</t>
  </si>
  <si>
    <t>007725</t>
  </si>
  <si>
    <t xml:space="preserve">42151623 </t>
  </si>
  <si>
    <t>92085354</t>
  </si>
  <si>
    <t>Instrumento para uso odontológico(forceps molar universal)</t>
  </si>
  <si>
    <t>Instrumento para uso odontológico(forceps anterior superior)</t>
  </si>
  <si>
    <t>41122403</t>
  </si>
  <si>
    <t>92005828</t>
  </si>
  <si>
    <t>Intrumento para uso odontológico( espátula metálica doble extremo)</t>
  </si>
  <si>
    <t>Instrumento para uso odontológico(forceps anterior inferior)</t>
  </si>
  <si>
    <t>000410</t>
  </si>
  <si>
    <t>92106319</t>
  </si>
  <si>
    <t>Pinza porta Clamps, acero inoxidable, Medidas 15 centímetros de longitud (+- 1 centímetro).  </t>
  </si>
  <si>
    <t>42151802</t>
  </si>
  <si>
    <t>92107440</t>
  </si>
  <si>
    <t>Perforadora Dique de goma</t>
  </si>
  <si>
    <t>42182101</t>
  </si>
  <si>
    <t>92093334</t>
  </si>
  <si>
    <t>Estetoscopio</t>
  </si>
  <si>
    <t>42211501</t>
  </si>
  <si>
    <t>92064456</t>
  </si>
  <si>
    <t>Baston</t>
  </si>
  <si>
    <t>42281807</t>
  </si>
  <si>
    <t>92032194</t>
  </si>
  <si>
    <t>Cinta Testigo para Esterilizar</t>
  </si>
  <si>
    <t>000105</t>
  </si>
  <si>
    <t>14121504</t>
  </si>
  <si>
    <t>92068770</t>
  </si>
  <si>
    <t>papel sabana para camilla</t>
  </si>
  <si>
    <t>42281808</t>
  </si>
  <si>
    <t>92081974</t>
  </si>
  <si>
    <t>papel para  esterelizaciones,20cm</t>
  </si>
  <si>
    <t>227</t>
  </si>
  <si>
    <t>020145</t>
  </si>
  <si>
    <t>53131622</t>
  </si>
  <si>
    <t>90039556</t>
  </si>
  <si>
    <t>condones</t>
  </si>
  <si>
    <t>42142609</t>
  </si>
  <si>
    <t>90013921</t>
  </si>
  <si>
    <t>Jeringa descartable</t>
  </si>
  <si>
    <t>140411</t>
  </si>
  <si>
    <t>42312010</t>
  </si>
  <si>
    <t>92082073</t>
  </si>
  <si>
    <t>Grapadora para piel con grapas</t>
  </si>
  <si>
    <t xml:space="preserve">42311511  </t>
  </si>
  <si>
    <t xml:space="preserve">92081965 </t>
  </si>
  <si>
    <t>cuadros de gasa 2 x 2 cm</t>
  </si>
  <si>
    <t>42142502</t>
  </si>
  <si>
    <t>92088243</t>
  </si>
  <si>
    <t>aguja descartable, dental larga biselada</t>
  </si>
  <si>
    <t>92088208</t>
  </si>
  <si>
    <t>aguja descartable, dental corta biselada</t>
  </si>
  <si>
    <t xml:space="preserve">42311604 </t>
  </si>
  <si>
    <t>92062408</t>
  </si>
  <si>
    <t>algodón hemostatico,</t>
  </si>
  <si>
    <t>290</t>
  </si>
  <si>
    <t>011060</t>
  </si>
  <si>
    <t xml:space="preserve"> 92088248</t>
  </si>
  <si>
    <t>aplicador, (para adhesivo)</t>
  </si>
  <si>
    <t>42151602</t>
  </si>
  <si>
    <t>92099007</t>
  </si>
  <si>
    <t xml:space="preserve">banda de millar;uso odontologico. </t>
  </si>
  <si>
    <t>001010</t>
  </si>
  <si>
    <t xml:space="preserve">46182001 </t>
  </si>
  <si>
    <t>90030807</t>
  </si>
  <si>
    <t>MASCARILLA TIPO BOZAL DE USO ODONTOLOGICO O SIMILAR</t>
  </si>
  <si>
    <t>42281916</t>
  </si>
  <si>
    <t>92033702</t>
  </si>
  <si>
    <t>sobre para esterilizar instrumentos</t>
  </si>
  <si>
    <t>000051</t>
  </si>
  <si>
    <t xml:space="preserve">53131504 </t>
  </si>
  <si>
    <t>92087124</t>
  </si>
  <si>
    <t>hilo dental, caja 50m</t>
  </si>
  <si>
    <t>92099002</t>
  </si>
  <si>
    <t>banda para matriz,</t>
  </si>
  <si>
    <t>248</t>
  </si>
  <si>
    <t>090995</t>
  </si>
  <si>
    <t>CUÑAS DE MADERA Y CORANTES REACTIVOS ATOXICOS, DE USO ODONTOLOGICO, ANATOMICAS, USO PROFESIONAL, PRESENTACION DE 100 UNIDADES.</t>
  </si>
  <si>
    <t xml:space="preserve">14111703  </t>
  </si>
  <si>
    <t xml:space="preserve">90032316 </t>
  </si>
  <si>
    <t>toalla para manos</t>
  </si>
  <si>
    <t xml:space="preserve">42181723  </t>
  </si>
  <si>
    <t xml:space="preserve">92099730 </t>
  </si>
  <si>
    <t>papel para electrocardiografo</t>
  </si>
  <si>
    <t>007590</t>
  </si>
  <si>
    <t>14121806</t>
  </si>
  <si>
    <t xml:space="preserve"> 92091340</t>
  </si>
  <si>
    <t>papel grado medico. mezcla de cemento dentales</t>
  </si>
  <si>
    <t>000009</t>
  </si>
  <si>
    <t>42152601</t>
  </si>
  <si>
    <t>92091346</t>
  </si>
  <si>
    <t>Papel de articular forma herradura, presentación en caja de 6 unidades.</t>
  </si>
  <si>
    <t>53131615</t>
  </si>
  <si>
    <t>92073448</t>
  </si>
  <si>
    <t>Toallas sanitarias tipo nocturna</t>
  </si>
  <si>
    <t>92073449</t>
  </si>
  <si>
    <t>Toalla sanitaria flujo nomal</t>
  </si>
  <si>
    <t>42132102</t>
  </si>
  <si>
    <t>92087483</t>
  </si>
  <si>
    <t>papel cobertor para camilla</t>
  </si>
  <si>
    <t>46181545</t>
  </si>
  <si>
    <t>92009907</t>
  </si>
  <si>
    <t xml:space="preserve">Uniformes </t>
  </si>
  <si>
    <t>091001</t>
  </si>
  <si>
    <t>42152505</t>
  </si>
  <si>
    <t>92107417</t>
  </si>
  <si>
    <t>Cobertor desechable para sillon dental</t>
  </si>
  <si>
    <t>42152503</t>
  </si>
  <si>
    <t>92107442</t>
  </si>
  <si>
    <t>Hilo de caucho o látex para sujetar el dique de caucho.</t>
  </si>
  <si>
    <t>002019</t>
  </si>
  <si>
    <t>Anteojos de seguridad ocupacional (claros)</t>
  </si>
  <si>
    <t>Anteojos de seguridad ocupacional (oscuros)</t>
  </si>
  <si>
    <t>42152430</t>
  </si>
  <si>
    <t>92120882</t>
  </si>
  <si>
    <t>Puntas de gutapercha</t>
  </si>
  <si>
    <t>002000</t>
  </si>
  <si>
    <t>39101602</t>
  </si>
  <si>
    <t>92007156</t>
  </si>
  <si>
    <t>Lampara de cuello ganso</t>
  </si>
  <si>
    <t>280</t>
  </si>
  <si>
    <t>42191607</t>
  </si>
  <si>
    <t>92073425</t>
  </si>
  <si>
    <t>Biombo</t>
  </si>
  <si>
    <t>001750</t>
  </si>
  <si>
    <t>42271612</t>
  </si>
  <si>
    <t>92136448</t>
  </si>
  <si>
    <t>Monitores o analizadores de gas pulmonar (Monitor  de monoxido de carbono)</t>
  </si>
  <si>
    <t>42211502</t>
  </si>
  <si>
    <t>92064327</t>
  </si>
  <si>
    <t>Muletas</t>
  </si>
  <si>
    <t>42151636</t>
  </si>
  <si>
    <t>92101458</t>
  </si>
  <si>
    <t>inserto para unidad ultrasonica</t>
  </si>
  <si>
    <t>92034583</t>
  </si>
  <si>
    <t>unidad ultrasonica-cavitron-</t>
  </si>
  <si>
    <t>Balanza clínica con altímetro, uso pediátrico</t>
  </si>
  <si>
    <t>002110</t>
  </si>
  <si>
    <t>42271802</t>
  </si>
  <si>
    <t>90003794</t>
  </si>
  <si>
    <t>nebulizador</t>
  </si>
  <si>
    <t>001840</t>
  </si>
  <si>
    <t>42151701</t>
  </si>
  <si>
    <t>92079979</t>
  </si>
  <si>
    <t>sillon dental</t>
  </si>
  <si>
    <t>42281508</t>
  </si>
  <si>
    <t>92001796</t>
  </si>
  <si>
    <t>Esterilizador o Autoclave</t>
  </si>
  <si>
    <t>42295104</t>
  </si>
  <si>
    <t>90030152</t>
  </si>
  <si>
    <t>Electrocauterio</t>
  </si>
  <si>
    <t>42192210</t>
  </si>
  <si>
    <t>92058385</t>
  </si>
  <si>
    <t>silla de ruedas</t>
  </si>
  <si>
    <t>002600</t>
  </si>
  <si>
    <t>40151601</t>
  </si>
  <si>
    <t>92091307</t>
  </si>
  <si>
    <t>compresor de aire para uso dental (agua y aire)</t>
  </si>
  <si>
    <t>100801</t>
  </si>
  <si>
    <t>42172101</t>
  </si>
  <si>
    <t>90005654</t>
  </si>
  <si>
    <t>Desfibrilador externo automatico</t>
  </si>
  <si>
    <t>002300</t>
  </si>
  <si>
    <t>42201701</t>
  </si>
  <si>
    <t>92085053</t>
  </si>
  <si>
    <t>Doppler fetal</t>
  </si>
  <si>
    <t>140407</t>
  </si>
  <si>
    <t>42182005</t>
  </si>
  <si>
    <t>90014542</t>
  </si>
  <si>
    <t xml:space="preserve">Equipo de Diagnóstico de pared </t>
  </si>
  <si>
    <t>005100</t>
  </si>
  <si>
    <t>42192199</t>
  </si>
  <si>
    <t>92132856</t>
  </si>
  <si>
    <t>Grada de dos peldaños uso hospitalario</t>
  </si>
  <si>
    <t>42181701</t>
  </si>
  <si>
    <t>92070363</t>
  </si>
  <si>
    <t>Electrocardiógrafo</t>
  </si>
  <si>
    <t>003220</t>
  </si>
  <si>
    <t>42151501</t>
  </si>
  <si>
    <t>92062701</t>
  </si>
  <si>
    <t>lampara de fotocurado</t>
  </si>
  <si>
    <t>52141501</t>
  </si>
  <si>
    <t>92038132</t>
  </si>
  <si>
    <t>Refrigeradora uso domestico</t>
  </si>
  <si>
    <t>Servicio de correo</t>
  </si>
  <si>
    <t>026910</t>
  </si>
  <si>
    <t>82151502</t>
  </si>
  <si>
    <t>92005363</t>
  </si>
  <si>
    <t>Solicitud de trabajo publicaciones e impresos</t>
  </si>
  <si>
    <t>83111602</t>
  </si>
  <si>
    <t>92041168</t>
  </si>
  <si>
    <t>Servicio de Monitoreo, GPS para moviles.</t>
  </si>
  <si>
    <t>86101601</t>
  </si>
  <si>
    <t>92002290</t>
  </si>
  <si>
    <t>Capacitacion en Informatica</t>
  </si>
  <si>
    <t>78181507</t>
  </si>
  <si>
    <t>92061757</t>
  </si>
  <si>
    <t>Alineado de Llantas para las moviles</t>
  </si>
  <si>
    <t>0001312</t>
  </si>
  <si>
    <t>90034755</t>
  </si>
  <si>
    <t>Aceite Lubricante</t>
  </si>
  <si>
    <t>001320</t>
  </si>
  <si>
    <t>90027070</t>
  </si>
  <si>
    <t>004505</t>
  </si>
  <si>
    <t>92132865</t>
  </si>
  <si>
    <t>005005</t>
  </si>
  <si>
    <t>92095776</t>
  </si>
  <si>
    <t>92035800</t>
  </si>
  <si>
    <t>90027902</t>
  </si>
  <si>
    <t>002260</t>
  </si>
  <si>
    <t>92083399</t>
  </si>
  <si>
    <t>000021</t>
  </si>
  <si>
    <t>15121902</t>
  </si>
  <si>
    <t>90028221</t>
  </si>
  <si>
    <t>002540</t>
  </si>
  <si>
    <t>92006101</t>
  </si>
  <si>
    <t>15121509</t>
  </si>
  <si>
    <t>90029891</t>
  </si>
  <si>
    <t>90013090</t>
  </si>
  <si>
    <t>92079524</t>
  </si>
  <si>
    <t>Repuestos y accesorios</t>
  </si>
  <si>
    <t>25172504</t>
  </si>
  <si>
    <t>92073169</t>
  </si>
  <si>
    <t>Llantas</t>
  </si>
  <si>
    <t>92002837</t>
  </si>
  <si>
    <t>92003056</t>
  </si>
  <si>
    <t>92003053</t>
  </si>
  <si>
    <t>90017820</t>
  </si>
  <si>
    <t>92041462</t>
  </si>
  <si>
    <t>92017626</t>
  </si>
  <si>
    <t>92030396</t>
  </si>
  <si>
    <t>92003052</t>
  </si>
  <si>
    <t>92060646</t>
  </si>
  <si>
    <t>92005252</t>
  </si>
  <si>
    <t>92005043</t>
  </si>
  <si>
    <t>92003046</t>
  </si>
  <si>
    <t>92014979</t>
  </si>
  <si>
    <t>90017870</t>
  </si>
  <si>
    <t>92002724</t>
  </si>
  <si>
    <t>92011544</t>
  </si>
  <si>
    <t>Textiles y vestuario, (Camisetas)</t>
  </si>
  <si>
    <t>46181516</t>
  </si>
  <si>
    <t>92046736</t>
  </si>
  <si>
    <t>46181527</t>
  </si>
  <si>
    <t>92099375</t>
  </si>
  <si>
    <t>53131608</t>
  </si>
  <si>
    <t>92021192</t>
  </si>
  <si>
    <t>Jabon para uso mecanico</t>
  </si>
  <si>
    <t>47131828</t>
  </si>
  <si>
    <t>92020042</t>
  </si>
  <si>
    <t>Champu para vehiculos</t>
  </si>
  <si>
    <t>47132102</t>
  </si>
  <si>
    <t>92006771</t>
  </si>
  <si>
    <t>Utiles y Materiales de Limpieza</t>
  </si>
  <si>
    <t>000350</t>
  </si>
  <si>
    <t>92007606</t>
  </si>
  <si>
    <t>Maquinaria y Equipo para la produccion</t>
  </si>
  <si>
    <t>92054485</t>
  </si>
  <si>
    <t>25101801</t>
  </si>
  <si>
    <t>92012737</t>
  </si>
  <si>
    <t>Motocicletas</t>
  </si>
  <si>
    <t>25101507</t>
  </si>
  <si>
    <t>92025301</t>
  </si>
  <si>
    <t>Pick Ups para reforzar Sistema Penitenciario</t>
  </si>
  <si>
    <t>25101502</t>
  </si>
  <si>
    <t>92053964</t>
  </si>
  <si>
    <t>Buses para traslados</t>
  </si>
  <si>
    <t>25101501</t>
  </si>
  <si>
    <t>92001732</t>
  </si>
  <si>
    <t>Microbus para CAI La Reforma</t>
  </si>
  <si>
    <t>25101908</t>
  </si>
  <si>
    <t>92044696</t>
  </si>
  <si>
    <t>Cuadraciclos</t>
  </si>
  <si>
    <t>25101611</t>
  </si>
  <si>
    <t>94020092</t>
  </si>
  <si>
    <t>Camion para traslado de insumos</t>
  </si>
  <si>
    <t>011000</t>
  </si>
  <si>
    <t>92107019</t>
  </si>
  <si>
    <t>Furgon para traslado de Insumos</t>
  </si>
  <si>
    <t>50102</t>
  </si>
  <si>
    <t>25101901</t>
  </si>
  <si>
    <t>92014349</t>
  </si>
  <si>
    <t>Chapulin para CAI La Reforma</t>
  </si>
  <si>
    <t>Salud Ocupacional</t>
  </si>
  <si>
    <t>10499</t>
  </si>
  <si>
    <t>110707</t>
  </si>
  <si>
    <t>81141504</t>
  </si>
  <si>
    <t>92084666</t>
  </si>
  <si>
    <t>Calibración luxómetro</t>
  </si>
  <si>
    <t>92028310</t>
  </si>
  <si>
    <t>Calibración monitor de estrés térmico</t>
  </si>
  <si>
    <t>86101704</t>
  </si>
  <si>
    <t>92024665</t>
  </si>
  <si>
    <t>Capacitación sobre Contratación Administrativa</t>
  </si>
  <si>
    <t>000095</t>
  </si>
  <si>
    <t>86101808</t>
  </si>
  <si>
    <t>92095719</t>
  </si>
  <si>
    <t>Certificación de mediadores y conciliadores</t>
  </si>
  <si>
    <t>42312313</t>
  </si>
  <si>
    <t>92140090</t>
  </si>
  <si>
    <t>Agua estéril , botella 1 litro</t>
  </si>
  <si>
    <t>92087992</t>
  </si>
  <si>
    <t xml:space="preserve">Alcohol etílico  70° </t>
  </si>
  <si>
    <t>090801</t>
  </si>
  <si>
    <t xml:space="preserve"> 51473016</t>
  </si>
  <si>
    <t>92112871</t>
  </si>
  <si>
    <t>Alcohol Gel al 60 %</t>
  </si>
  <si>
    <t>51161705</t>
  </si>
  <si>
    <t>92120638</t>
  </si>
  <si>
    <t>Atroven, ipatropio  bromuro anhidro</t>
  </si>
  <si>
    <t>51191602</t>
  </si>
  <si>
    <t>92085955</t>
  </si>
  <si>
    <t>Sales  orales botella  , 360 ml</t>
  </si>
  <si>
    <t>92019271</t>
  </si>
  <si>
    <t xml:space="preserve">Sales  orales para deshidratación </t>
  </si>
  <si>
    <t>92056765</t>
  </si>
  <si>
    <t>Suero fisiológico 0.9% ,  100 ml</t>
  </si>
  <si>
    <t>92083257</t>
  </si>
  <si>
    <t>Suero fisiológico 0.9% ,  250 ml.</t>
  </si>
  <si>
    <t>92083258</t>
  </si>
  <si>
    <t>Suero fisiológico 0.9% ,  500 ml.</t>
  </si>
  <si>
    <t>92022111</t>
  </si>
  <si>
    <t>Suero fisiológico 0.9% ,  1000 ml.</t>
  </si>
  <si>
    <t>51382901</t>
  </si>
  <si>
    <t>92042756</t>
  </si>
  <si>
    <t>suero Glucosad al 50% , 50 ml.</t>
  </si>
  <si>
    <t>141101</t>
  </si>
  <si>
    <t>51201608</t>
  </si>
  <si>
    <t>92130312</t>
  </si>
  <si>
    <t xml:space="preserve">vacuna Anti-Haemophilus  influnzae </t>
  </si>
  <si>
    <t>51281618</t>
  </si>
  <si>
    <t>92074701</t>
  </si>
  <si>
    <t xml:space="preserve">Neomicina con bacitocina </t>
  </si>
  <si>
    <t>008700</t>
  </si>
  <si>
    <t>51472802</t>
  </si>
  <si>
    <t>92093742</t>
  </si>
  <si>
    <t>jabón clorexidina al 4 %, 1 L</t>
  </si>
  <si>
    <t>Pinza para uso quirurgico, mosquito curvo</t>
  </si>
  <si>
    <t>92007171</t>
  </si>
  <si>
    <t>Pinza para uso quirurgico, mosquito recto</t>
  </si>
  <si>
    <t>42142007</t>
  </si>
  <si>
    <t>92058816</t>
  </si>
  <si>
    <t xml:space="preserve">Tijera para retirar suturas </t>
  </si>
  <si>
    <t xml:space="preserve">Tijera punta roma </t>
  </si>
  <si>
    <t>92069150</t>
  </si>
  <si>
    <t xml:space="preserve">Tijera puntiaguda </t>
  </si>
  <si>
    <t>000041</t>
  </si>
  <si>
    <t>41122407</t>
  </si>
  <si>
    <t>92133493</t>
  </si>
  <si>
    <t xml:space="preserve">mango para bisturí  # 3 </t>
  </si>
  <si>
    <t>92104136</t>
  </si>
  <si>
    <t>mango para bisturí  # 4</t>
  </si>
  <si>
    <t>41104111</t>
  </si>
  <si>
    <t>92122519</t>
  </si>
  <si>
    <t>kit para citologías, 25 u x caja</t>
  </si>
  <si>
    <t>002499</t>
  </si>
  <si>
    <t xml:space="preserve"> 41104104</t>
  </si>
  <si>
    <t>92049155</t>
  </si>
  <si>
    <t>Torniquete</t>
  </si>
  <si>
    <t>46182005</t>
  </si>
  <si>
    <t>92066039</t>
  </si>
  <si>
    <t>Mascarilla descartable  N.95, 20 u x caja</t>
  </si>
  <si>
    <t>42142523</t>
  </si>
  <si>
    <t>92067519</t>
  </si>
  <si>
    <t>Aguja    25 G X 1"</t>
  </si>
  <si>
    <t>92007501</t>
  </si>
  <si>
    <t>Agujas 22 G x 1 ½”</t>
  </si>
  <si>
    <t>42141501</t>
  </si>
  <si>
    <t>92022486</t>
  </si>
  <si>
    <t>Algodón , rollo 500 grs , Superior</t>
  </si>
  <si>
    <t>42141502</t>
  </si>
  <si>
    <t>92069149</t>
  </si>
  <si>
    <t>Aplicadores, 100 u</t>
  </si>
  <si>
    <t>42131504</t>
  </si>
  <si>
    <t>92000936</t>
  </si>
  <si>
    <t>Bata desech , talla L</t>
  </si>
  <si>
    <t>42221504</t>
  </si>
  <si>
    <t>90039491</t>
  </si>
  <si>
    <t>Catéter intravenoso, 20G x 1", 50 u</t>
  </si>
  <si>
    <t>90001218</t>
  </si>
  <si>
    <t>Catéter intravenoso, 18G x 1", 50 u</t>
  </si>
  <si>
    <t>90039493</t>
  </si>
  <si>
    <t>Catéter intravenoso, 22G x 1", 50 u</t>
  </si>
  <si>
    <t>92016575</t>
  </si>
  <si>
    <t xml:space="preserve">cinta para esterilizar </t>
  </si>
  <si>
    <t>41113035</t>
  </si>
  <si>
    <t>92049446</t>
  </si>
  <si>
    <t>Cintas para pruebas de glucosa, 50 u</t>
  </si>
  <si>
    <t>42311505</t>
  </si>
  <si>
    <t>90007766</t>
  </si>
  <si>
    <t xml:space="preserve">Curitas, 100 u </t>
  </si>
  <si>
    <t>080805</t>
  </si>
  <si>
    <t>42221609</t>
  </si>
  <si>
    <t>92021726</t>
  </si>
  <si>
    <t xml:space="preserve">Conexiones para suero </t>
  </si>
  <si>
    <t>42311708</t>
  </si>
  <si>
    <t>90016104</t>
  </si>
  <si>
    <t xml:space="preserve">Esparadrapo </t>
  </si>
  <si>
    <t>140415</t>
  </si>
  <si>
    <t xml:space="preserve"> 42151676</t>
  </si>
  <si>
    <t>92023171</t>
  </si>
  <si>
    <t xml:space="preserve">Filos de bisturí #11, 100 u </t>
  </si>
  <si>
    <t>42151676</t>
  </si>
  <si>
    <t>92023163</t>
  </si>
  <si>
    <t>Filos de bisturí #15, 100 u</t>
  </si>
  <si>
    <t>42291613</t>
  </si>
  <si>
    <t>90039682</t>
  </si>
  <si>
    <t xml:space="preserve">Filos de bisturí #20, 100 u </t>
  </si>
  <si>
    <t>42311511</t>
  </si>
  <si>
    <t>92053235</t>
  </si>
  <si>
    <t>Gasa uso medico  10x10, 200 u</t>
  </si>
  <si>
    <t>90002985</t>
  </si>
  <si>
    <t>Guantes  Desechables "S", 100 u</t>
  </si>
  <si>
    <t>Guantes desechables   " M ", 100 u</t>
  </si>
  <si>
    <t>42132205</t>
  </si>
  <si>
    <t>92085713</t>
  </si>
  <si>
    <t>Guantes estériles, talla  6.5, 50 u</t>
  </si>
  <si>
    <t>140408</t>
  </si>
  <si>
    <t>42312201</t>
  </si>
  <si>
    <t>90031321</t>
  </si>
  <si>
    <t>Hilo sutura Nylon 3.0, 12 u x caja</t>
  </si>
  <si>
    <t>90031319</t>
  </si>
  <si>
    <t>Hilo sutura Nylon 2.0, 12 u x caja</t>
  </si>
  <si>
    <t>90031323</t>
  </si>
  <si>
    <t>Hilo sutura Nylon 4.0, 12 u x caja</t>
  </si>
  <si>
    <t>92042072</t>
  </si>
  <si>
    <t>Hilo sutura Nylon 5.0, 12 u x caja</t>
  </si>
  <si>
    <t>92021543</t>
  </si>
  <si>
    <t>Jeringa  3cc  , con aguja, 100 u</t>
  </si>
  <si>
    <t>92006737</t>
  </si>
  <si>
    <t>jeringa 5cc , con aguja, 100 u x caja</t>
  </si>
  <si>
    <t>42142608</t>
  </si>
  <si>
    <t>92021550</t>
  </si>
  <si>
    <t>Jeringa desechable 20 cc, 50 u x caja</t>
  </si>
  <si>
    <t>92100982</t>
  </si>
  <si>
    <t>jeringa de insulina  , 100 u</t>
  </si>
  <si>
    <t>42142611</t>
  </si>
  <si>
    <t>92095576</t>
  </si>
  <si>
    <t>jeringa tuberculina 1cc, 100 u</t>
  </si>
  <si>
    <t>92049180</t>
  </si>
  <si>
    <t xml:space="preserve">Kit  Mascarilla  para nebulizar </t>
  </si>
  <si>
    <t>016540</t>
  </si>
  <si>
    <t>46181505</t>
  </si>
  <si>
    <t>92019303</t>
  </si>
  <si>
    <t>Rodillera   Elástica, talla L</t>
  </si>
  <si>
    <t>Rollo  de sabana papel</t>
  </si>
  <si>
    <t>000135</t>
  </si>
  <si>
    <t>42241701</t>
  </si>
  <si>
    <t>90032335</t>
  </si>
  <si>
    <t>Tobilleras, talla S</t>
  </si>
  <si>
    <t>Tobilleras, talla M</t>
  </si>
  <si>
    <t>Tobilleras, talla L</t>
  </si>
  <si>
    <t xml:space="preserve"> 42311511</t>
  </si>
  <si>
    <t>92083893</t>
  </si>
  <si>
    <t>Torundas de gasa, 100 u x paquete</t>
  </si>
  <si>
    <t>92074664</t>
  </si>
  <si>
    <t>Venda gasa estéril , 100 % algodón, 7.5x10</t>
  </si>
  <si>
    <t>92066213</t>
  </si>
  <si>
    <t>Gasa  vaselinada</t>
  </si>
  <si>
    <t>92087741</t>
  </si>
  <si>
    <t>Torundas de algodón grande, 500 u x paquete</t>
  </si>
  <si>
    <t>42311525</t>
  </si>
  <si>
    <t>90021771</t>
  </si>
  <si>
    <t>Venda elástica mediana</t>
  </si>
  <si>
    <t>42131707</t>
  </si>
  <si>
    <t>92082137</t>
  </si>
  <si>
    <t>Mascarilla descartable  Quirúrgica, 50 u x caja</t>
  </si>
  <si>
    <t>92026722</t>
  </si>
  <si>
    <t>Paquete de usos para Cuestionario de clima labora CLA</t>
  </si>
  <si>
    <t xml:space="preserve"> 14111533</t>
  </si>
  <si>
    <t>92110157</t>
  </si>
  <si>
    <t>Cuestionario de estrés laboral JSS, juego completo</t>
  </si>
  <si>
    <t>Paquete de usos para cuestionario de estrés laboral, JSS</t>
  </si>
  <si>
    <t>46181507</t>
  </si>
  <si>
    <t>92016451</t>
  </si>
  <si>
    <t>Chalecos brigadistas</t>
  </si>
  <si>
    <t>92140308</t>
  </si>
  <si>
    <t>Aire acondicionado</t>
  </si>
  <si>
    <t>92073332</t>
  </si>
  <si>
    <t>Archivador metálico 4 gavetas</t>
  </si>
  <si>
    <t>90027551</t>
  </si>
  <si>
    <t>Botiquín de primeros auxilios completo</t>
  </si>
  <si>
    <t>42181601</t>
  </si>
  <si>
    <t>92062178</t>
  </si>
  <si>
    <t>Esfignomanómetro</t>
  </si>
  <si>
    <t>90000342</t>
  </si>
  <si>
    <t>Refrigerador 4 CF para consultorio médico</t>
  </si>
  <si>
    <t>Tecnología de Información</t>
  </si>
  <si>
    <t xml:space="preserve">Alquiler de equipo informático </t>
  </si>
  <si>
    <t>Anualidad</t>
  </si>
  <si>
    <t>140201</t>
  </si>
  <si>
    <t>72151701</t>
  </si>
  <si>
    <t>92110589</t>
  </si>
  <si>
    <t>Plataforma de Control de Acceso Fisico y Monitoreo por video</t>
  </si>
  <si>
    <t>83112403</t>
  </si>
  <si>
    <t>92012129</t>
  </si>
  <si>
    <t>Contratación Servicios de Conectividad de datos redundante para la Infraestructura de Red</t>
  </si>
  <si>
    <t>81111898</t>
  </si>
  <si>
    <t>92063540</t>
  </si>
  <si>
    <t>Servicio de Monitoreo de la Red Institucional</t>
  </si>
  <si>
    <t>10199</t>
  </si>
  <si>
    <t>81112502</t>
  </si>
  <si>
    <t>92038894</t>
  </si>
  <si>
    <t>Servicio de Plataforma Virtual de Gestión de Aprendizaje para Programas de Concientización en Seguridad de la Información</t>
  </si>
  <si>
    <t>80109999</t>
  </si>
  <si>
    <t>92075947</t>
  </si>
  <si>
    <t>Capacitación en metodología de desarrollo Scrum</t>
  </si>
  <si>
    <t>Capacitación en lenguaje de desarrollo Visual studio con C#</t>
  </si>
  <si>
    <t>Capacitación en Administración y configuración de bases SQL 2016</t>
  </si>
  <si>
    <t>Capacitación en Implementación SQL (Transact)</t>
  </si>
  <si>
    <t>Capacitación en Administración de servidores Linux</t>
  </si>
  <si>
    <t xml:space="preserve">Capacitación en COBIT </t>
  </si>
  <si>
    <t>Capacitación en ITIL</t>
  </si>
  <si>
    <t>92012646</t>
  </si>
  <si>
    <t>Administración de Proyectos</t>
  </si>
  <si>
    <t>Consultoría para la clasificación de la información institucional</t>
  </si>
  <si>
    <t>10405</t>
  </si>
  <si>
    <t>80111608</t>
  </si>
  <si>
    <t>90034622</t>
  </si>
  <si>
    <t>Contrato de horas para el desarrollo de aplicaciones</t>
  </si>
  <si>
    <t>43201899</t>
  </si>
  <si>
    <t>92070793</t>
  </si>
  <si>
    <t>Unidad de blu ray -rw externa</t>
  </si>
  <si>
    <t>435</t>
  </si>
  <si>
    <t>001005</t>
  </si>
  <si>
    <t>43201822</t>
  </si>
  <si>
    <t>92112952</t>
  </si>
  <si>
    <t>Discos regrabables blu ray</t>
  </si>
  <si>
    <t>43211902</t>
  </si>
  <si>
    <t>92015494</t>
  </si>
  <si>
    <t>Pantalla inteligente LD5511 55-inch Large Format Display</t>
  </si>
  <si>
    <t>Herramienta para Administración de Vulnerabilidades y Pruebas de Pentración</t>
  </si>
  <si>
    <t>Herramienta Auditoria del Directorio Activo</t>
  </si>
  <si>
    <t>002510</t>
  </si>
  <si>
    <t>Contrato para el pago de licencias IDERA</t>
  </si>
  <si>
    <t>92017720</t>
  </si>
  <si>
    <t>Canaleta de plastico #LD10iW2 de 3,81 cm x 2,54 cm</t>
  </si>
  <si>
    <t>92040295</t>
  </si>
  <si>
    <t xml:space="preserve">Canaleta plastica (PVC) tipo T45BIW2 de 18,5 mm de alto x 60,3 mm de ancho x 2m de largo, color blanco </t>
  </si>
  <si>
    <t>008440</t>
  </si>
  <si>
    <t>92087321</t>
  </si>
  <si>
    <t xml:space="preserve"> Cobertor plastico (Tapa) para canaleta #T45CIWS, Color blanco logitud 2m ancho 6cm</t>
  </si>
  <si>
    <t>24112005</t>
  </si>
  <si>
    <t>92012126</t>
  </si>
  <si>
    <t xml:space="preserve">Canasta metálica medidas 10 cm ancho 10 cm alto x 3 m largo para cable </t>
  </si>
  <si>
    <t>90032618</t>
  </si>
  <si>
    <t>Tornillos para metal de 3.8 cm cabeza 8</t>
  </si>
  <si>
    <t>92031357</t>
  </si>
  <si>
    <t xml:space="preserve">Tornillos para gypsum tamaño 0,4375 mm punta corriente </t>
  </si>
  <si>
    <t>92107599</t>
  </si>
  <si>
    <t xml:space="preserve">Tornillo para gypsum largo 18,75 mm punta corriente </t>
  </si>
  <si>
    <t>39131704</t>
  </si>
  <si>
    <t>92150750</t>
  </si>
  <si>
    <t xml:space="preserve">Canasta metálica medidas 5 cm ancho 5 cm alto x 3 m largo para cable </t>
  </si>
  <si>
    <t>31162103</t>
  </si>
  <si>
    <t>92090038</t>
  </si>
  <si>
    <t xml:space="preserve">Expander (taco) plástico con orificio diámetro 10 mm x largo 38,10 mm (1,5") para fijar tornillos de metal a superficies de concreto </t>
  </si>
  <si>
    <t>160802</t>
  </si>
  <si>
    <t>39131712</t>
  </si>
  <si>
    <t>92016409</t>
  </si>
  <si>
    <t>Organizador rack de pared metálico de 609,60 mm color negro #PZC12W</t>
  </si>
  <si>
    <t>92017515</t>
  </si>
  <si>
    <t xml:space="preserve">Union plastica #CFX10IW-X para canaleta LD 10 de cableado estructurado </t>
  </si>
  <si>
    <t>92017517</t>
  </si>
  <si>
    <t xml:space="preserve">Angulo inferior #ICFC10IW-X para canaleta LD 10 de cableado estructurado </t>
  </si>
  <si>
    <t>92017520</t>
  </si>
  <si>
    <t xml:space="preserve">"T# (Tee) de derivacion # TFC10IW-X para canaleta LD 10 de cableado estructurado </t>
  </si>
  <si>
    <t>92019056</t>
  </si>
  <si>
    <t xml:space="preserve">Codo (Angulo) externo plastico tipo T45 ICWH color blanco para canaleta </t>
  </si>
  <si>
    <t>92017514</t>
  </si>
  <si>
    <t xml:space="preserve">Salida de techo #DCEFX1W-X para canaleta LD10 de cableado estructurado </t>
  </si>
  <si>
    <t>92049497</t>
  </si>
  <si>
    <t>Accesorio terminal plástico parta canaleta #DCEFXIW-X (entrada a cielo raso LD10)</t>
  </si>
  <si>
    <t>92042868</t>
  </si>
  <si>
    <t xml:space="preserve">Caja de plástico de montaje superficial color blanco mate #JB1IW-A para salida con soporte adhesivo </t>
  </si>
  <si>
    <t>92040633</t>
  </si>
  <si>
    <t xml:space="preserve">Union plástica (PCV) tipo T45CCIW-X color blanco de ancho 65,5 mm x 19 mm Longitud x 21,8 mm altura para canaleta </t>
  </si>
  <si>
    <t>92032907</t>
  </si>
  <si>
    <t xml:space="preserve">Codo plástico interno #T45ICIW para canaleta </t>
  </si>
  <si>
    <t>92083540</t>
  </si>
  <si>
    <t xml:space="preserve">Accesorio terminal plástico #T45EEIW para canaleta color marfil, para canaleta T45 </t>
  </si>
  <si>
    <t>92032932</t>
  </si>
  <si>
    <t xml:space="preserve">Caja Plástica de montaje #T45WCIW para canaleta </t>
  </si>
  <si>
    <t>39121704</t>
  </si>
  <si>
    <t>92017721</t>
  </si>
  <si>
    <t>Placa #CFPE2IWY para 2 módulos #RJ45</t>
  </si>
  <si>
    <t>006320</t>
  </si>
  <si>
    <t>43223326</t>
  </si>
  <si>
    <t>92019447</t>
  </si>
  <si>
    <t xml:space="preserve">Cable de Fibra optica (PATCH CORD) Multifilar cat. 6 de 1524 mm de largo #UTPSP5BUY para cableado estructurado, 4 pares trenzado 24 AWG, con plug RJ45 </t>
  </si>
  <si>
    <t>000980</t>
  </si>
  <si>
    <t>43223310</t>
  </si>
  <si>
    <t>92006448</t>
  </si>
  <si>
    <t>Conector (adaptador) de fibra optica para panel de 6 conectores SC simplex multimodo color azul 50m 10 gigas #fstmcxaq</t>
  </si>
  <si>
    <t>92068339</t>
  </si>
  <si>
    <t xml:space="preserve">Conector de fibra optica #FSTMCXAQ tipo multimodo prepulido, OM3 ST </t>
  </si>
  <si>
    <t>90002452</t>
  </si>
  <si>
    <t>Conector prepulido SC monomodo pan #FSCSCBU</t>
  </si>
  <si>
    <t>90002454</t>
  </si>
  <si>
    <t>Conector fibra optica, Conector prepulido SC monomodo 9520051 #FSTSCBU</t>
  </si>
  <si>
    <t>39121444</t>
  </si>
  <si>
    <t>92063573</t>
  </si>
  <si>
    <t>Conector Modular #SP688-C panduit RJ45, macho categoria 6</t>
  </si>
  <si>
    <t>39121433</t>
  </si>
  <si>
    <t>92061485</t>
  </si>
  <si>
    <t>CONECTOR TIPO MODULAR MACHO # MP588-CJ45/CAT 5E, COLOR CLARO DE POLICARBONATO,TEMPERATURA DE AMBIENTE 14º F A 140º F (-10ºC A 60ºC)</t>
  </si>
  <si>
    <t>92017537</t>
  </si>
  <si>
    <t xml:space="preserve">Conector Hembra tipo RJ45 color azul # CJ688TGBU CAT. 6 para cableado estructurado </t>
  </si>
  <si>
    <t>92091481</t>
  </si>
  <si>
    <t>Conector Jack Giga RJ45, Categoría 6 de 8 hilos, hembra cobre en colores azul y naranja para uso de transmisión de datos  (INTERNET)</t>
  </si>
  <si>
    <t>006430</t>
  </si>
  <si>
    <t>26121609</t>
  </si>
  <si>
    <t>92017406</t>
  </si>
  <si>
    <t xml:space="preserve"> Cable de cobre gris UTP CAT 6 23-24 AWG 100 Ohm 4 PAR 100 Ω # PUC6004IG clase E</t>
  </si>
  <si>
    <t>92103189</t>
  </si>
  <si>
    <t>Cable UTP Categoría  6, color negro, GNF4 + para exterior UV resistencia para exterior con protección con gel 24 AWG 80 V</t>
  </si>
  <si>
    <t>170901</t>
  </si>
  <si>
    <t>43223309</t>
  </si>
  <si>
    <t>92017497</t>
  </si>
  <si>
    <t xml:space="preserve">Panel de parcheo (PACH PANEL) modular CAT 6A UTP de 24 puertos # CPP24WBLY para cableado estructurado </t>
  </si>
  <si>
    <t>43223308</t>
  </si>
  <si>
    <t>92050153</t>
  </si>
  <si>
    <t>Organizador de metal horizontal  para rack, # WMPH 2E, de 508 mm (20 Pulg) de largo X 88,9 mm (3,5 Pulg) de alto X 132,8 mm (5,3 Pulg) de profundidad, 2 RU</t>
  </si>
  <si>
    <t>090301</t>
  </si>
  <si>
    <t>39121703</t>
  </si>
  <si>
    <t>92028839</t>
  </si>
  <si>
    <t xml:space="preserve">Amarra plástica (Gaza) de 102 mm largo, de color negra para organizar cables </t>
  </si>
  <si>
    <t>92028849</t>
  </si>
  <si>
    <t xml:space="preserve">Amarra plástica (Gaza) de 152,4 mm largo, de color negra para organizar cables </t>
  </si>
  <si>
    <t>92028850</t>
  </si>
  <si>
    <t xml:space="preserve">Amarra plástica (Gaza) de 203 mm largo, de color negra para organizar cables </t>
  </si>
  <si>
    <t>92028847</t>
  </si>
  <si>
    <t xml:space="preserve">Amarra plástica (Gaza) de 279 mm largo, de color negra para organizar cables </t>
  </si>
  <si>
    <t>92028851</t>
  </si>
  <si>
    <t xml:space="preserve">Amarra plástica (Gaza) de 381 mm largo, de color negra para organizar cables </t>
  </si>
  <si>
    <t>92150704</t>
  </si>
  <si>
    <t xml:space="preserve">Cable de Fibra optica (PATCH CORD) Multifilar cat. 6 de 3 metros de largo #UTPSp10BUY para cableado estructurado, 4 pares trenzado 24 AWG, con plug RJ45, antiflama uso en interiores </t>
  </si>
  <si>
    <t>92150700</t>
  </si>
  <si>
    <t xml:space="preserve">codo plástico externo #T450CIW para canaleta </t>
  </si>
  <si>
    <t>92150701</t>
  </si>
  <si>
    <t xml:space="preserve">Cable de Fibra optica (PATCH CORD) Multifilar cat. 6 de 0.15 cm de largo #UTPSP1BUY para cableado estructurado, 4 pares trenzado 24 AWG, con plug RJ45, antiflama uso en interiores </t>
  </si>
  <si>
    <t>92150702</t>
  </si>
  <si>
    <t>Cable de Fibra optica (PATCH CORD) Multifilar cat. 6 de 91 cm de largo # UTPSP3BUY para cableado estructurado, 4 pares trenzado 24 AWG, con plug RJ45, antiflama uso en interiores.</t>
  </si>
  <si>
    <t>39131713</t>
  </si>
  <si>
    <t>92019268</t>
  </si>
  <si>
    <t xml:space="preserve">Brida de acero galvanizado electro zinc tipo union para canasta de cableado </t>
  </si>
  <si>
    <t>92017509</t>
  </si>
  <si>
    <t>Placa Ejecutiva de pared plástica de 4 módulos salida RJ-45 # CFPE41WY para conector de cableado estructurado</t>
  </si>
  <si>
    <t>Policía Penitenciaria</t>
  </si>
  <si>
    <t>80131502</t>
  </si>
  <si>
    <t>92005826</t>
  </si>
  <si>
    <r>
      <t xml:space="preserve">Alquiler de Espacio para Repetidora de Radio comunicación (Alquiler de Espacio Físico  de Repetición Volcán Irazú). </t>
    </r>
    <r>
      <rPr>
        <b/>
        <sz val="9"/>
        <rFont val="Tahoma"/>
        <family val="2"/>
      </rPr>
      <t>Continuidad de Contrato.</t>
    </r>
  </si>
  <si>
    <r>
      <t xml:space="preserve">Alquiler de Espacio para Repetidora de Radio comunicación (Alquiler de Espacio Físico  de Repetición Santa Elena). </t>
    </r>
    <r>
      <rPr>
        <b/>
        <sz val="9"/>
        <rFont val="Tahoma"/>
        <family val="2"/>
      </rPr>
      <t>Continuidad de Contrato.</t>
    </r>
  </si>
  <si>
    <r>
      <t xml:space="preserve">Alquiler de Espacio para Repetidora de Radio comunicación (Alquiler de Espacio Físico  de Repetición Cerro Bebedero). </t>
    </r>
    <r>
      <rPr>
        <b/>
        <sz val="9"/>
        <rFont val="Tahoma"/>
        <family val="2"/>
      </rPr>
      <t>Continuidad de Contrato.</t>
    </r>
  </si>
  <si>
    <r>
      <t xml:space="preserve">Alquiler de Espacio para Repetidora de Radio comunicación (Alquiler de Espacio Físico  de Repetición Cerro Guararí). </t>
    </r>
    <r>
      <rPr>
        <b/>
        <sz val="9"/>
        <rFont val="Tahoma"/>
        <family val="2"/>
      </rPr>
      <t>Continuidad de Contrato.</t>
    </r>
  </si>
  <si>
    <r>
      <t xml:space="preserve">Alquiler de Espacio para Repetidora de Radio comunicación (Alquiler de Espacio Físico  de Repetición Cerro Socola). </t>
    </r>
    <r>
      <rPr>
        <b/>
        <sz val="9"/>
        <rFont val="Tahoma"/>
        <family val="2"/>
      </rPr>
      <t>Continuidad de Contrato.</t>
    </r>
  </si>
  <si>
    <r>
      <t xml:space="preserve">Alquiler de Espacio para Repetidora de Radio comunicación (Alquiler de Espacio Físico  de Repetición Cerro Ojo de Agua en Limón). </t>
    </r>
    <r>
      <rPr>
        <b/>
        <sz val="9"/>
        <rFont val="Tahoma"/>
        <family val="2"/>
      </rPr>
      <t>Continuidad de Contrato.</t>
    </r>
  </si>
  <si>
    <t>92036393</t>
  </si>
  <si>
    <r>
      <t xml:space="preserve">Alquiler de Edificios (Alquiler de Edificio Dirección de Policía Penitenciaria). </t>
    </r>
    <r>
      <rPr>
        <b/>
        <sz val="9"/>
        <rFont val="Tahoma"/>
        <family val="2"/>
      </rPr>
      <t>Continuidad de Contrato.</t>
    </r>
  </si>
  <si>
    <t>73159992</t>
  </si>
  <si>
    <t>92038630</t>
  </si>
  <si>
    <r>
      <t xml:space="preserve">Pago de Frecuencia de Radio- Alquiler (Plataforma del ICE para Radio TRUNKING). </t>
    </r>
    <r>
      <rPr>
        <b/>
        <sz val="9"/>
        <rFont val="Tahoma"/>
        <family val="2"/>
      </rPr>
      <t>Continuidad de Contrato</t>
    </r>
    <r>
      <rPr>
        <sz val="9"/>
        <rFont val="Tahoma"/>
        <family val="2"/>
      </rPr>
      <t>.</t>
    </r>
  </si>
  <si>
    <t>70122009</t>
  </si>
  <si>
    <t>92076875</t>
  </si>
  <si>
    <r>
      <t xml:space="preserve">SERVICIO DE HOSPITAL VETERINARIO PARA ANIMALES DIVERSOS (Servicios Veterinarios para Canes Unidad Canina). </t>
    </r>
    <r>
      <rPr>
        <b/>
        <sz val="9"/>
        <rFont val="Tahoma"/>
        <family val="2"/>
      </rPr>
      <t>Continuidad de Contrato</t>
    </r>
  </si>
  <si>
    <t>85121810</t>
  </si>
  <si>
    <t>92088329</t>
  </si>
  <si>
    <r>
      <t xml:space="preserve">Servicio de detección de drogas o alcohol (pruebas toxicológicas) en orina. </t>
    </r>
    <r>
      <rPr>
        <b/>
        <sz val="9"/>
        <rFont val="Tahoma"/>
        <family val="2"/>
      </rPr>
      <t xml:space="preserve">Continuidad de Contrato </t>
    </r>
  </si>
  <si>
    <r>
      <t>Servicio de detección de drogas o alcohol (pruebas toxicológicas) en sangre.</t>
    </r>
    <r>
      <rPr>
        <b/>
        <sz val="9"/>
        <rFont val="Tahoma"/>
        <family val="2"/>
      </rPr>
      <t xml:space="preserve"> Continuidad de Contrato</t>
    </r>
  </si>
  <si>
    <t>86101810</t>
  </si>
  <si>
    <t>92002542</t>
  </si>
  <si>
    <t>Programas de Capacitación</t>
  </si>
  <si>
    <t>000510</t>
  </si>
  <si>
    <t>83111999</t>
  </si>
  <si>
    <t>92022776</t>
  </si>
  <si>
    <t>Reparación de Equipos de Radiocomunicación</t>
  </si>
  <si>
    <t>81101707</t>
  </si>
  <si>
    <t>92061547</t>
  </si>
  <si>
    <r>
      <t xml:space="preserve">SERVICIO DE MANTENIMIENTO PREVENTIVO PARA EQUIPO DE IMPRESIÓN. </t>
    </r>
    <r>
      <rPr>
        <b/>
        <sz val="9"/>
        <rFont val="Tahoma"/>
        <family val="2"/>
      </rPr>
      <t>Continuidad de Contrato</t>
    </r>
  </si>
  <si>
    <r>
      <t xml:space="preserve">SERVICIO DE MANTENIMIENTO CORRECTIVO PARA EQUIPO DE IMPRESIÓN. </t>
    </r>
    <r>
      <rPr>
        <b/>
        <sz val="9"/>
        <rFont val="Tahoma"/>
        <family val="2"/>
      </rPr>
      <t>Continuidad de Contrato</t>
    </r>
  </si>
  <si>
    <t>92077479</t>
  </si>
  <si>
    <r>
      <t xml:space="preserve">Mantenimiento preventivo de Equipo de Rayos X, para Equipaje. </t>
    </r>
    <r>
      <rPr>
        <b/>
        <sz val="9"/>
        <rFont val="Tahoma"/>
        <family val="2"/>
      </rPr>
      <t>Continuidad de Contrato</t>
    </r>
  </si>
  <si>
    <r>
      <t xml:space="preserve">Mantenimiento correctivo de Equipo de Rayos X, para Equipaje. </t>
    </r>
    <r>
      <rPr>
        <b/>
        <sz val="9"/>
        <rFont val="Tahoma"/>
        <family val="2"/>
      </rPr>
      <t>Continuidad de Contrato</t>
    </r>
  </si>
  <si>
    <r>
      <t xml:space="preserve">Mantenimiento preventivo de Equipo de Rayos X para Cuerpo Completo (body Scaner). </t>
    </r>
    <r>
      <rPr>
        <b/>
        <sz val="9"/>
        <rFont val="Tahoma"/>
        <family val="2"/>
      </rPr>
      <t>Continuidad de Contrato</t>
    </r>
  </si>
  <si>
    <r>
      <t xml:space="preserve">Mantenimiento correctivo de Equipo de Rayos X para Cuerpo Completo (Body Scaner). </t>
    </r>
    <r>
      <rPr>
        <b/>
        <sz val="9"/>
        <rFont val="Tahoma"/>
        <family val="2"/>
      </rPr>
      <t>Continuidad de Contrato</t>
    </r>
  </si>
  <si>
    <t>000075</t>
  </si>
  <si>
    <t>92077480</t>
  </si>
  <si>
    <r>
      <t xml:space="preserve">Mantenimiento preventivo de Arco detector de Metales. </t>
    </r>
    <r>
      <rPr>
        <b/>
        <sz val="9"/>
        <rFont val="Tahoma"/>
        <family val="2"/>
      </rPr>
      <t>Continuidad Contrato</t>
    </r>
  </si>
  <si>
    <r>
      <t>Mantenimiento correctivo de Arco detector de Metales.</t>
    </r>
    <r>
      <rPr>
        <b/>
        <sz val="9"/>
        <rFont val="Tahoma"/>
        <family val="2"/>
      </rPr>
      <t xml:space="preserve"> Continuidad Contrato</t>
    </r>
  </si>
  <si>
    <t>003200</t>
  </si>
  <si>
    <t>92081578</t>
  </si>
  <si>
    <r>
      <t xml:space="preserve">Mantenimiento preventivo de Equipo de Trazas fijo y portátil. </t>
    </r>
    <r>
      <rPr>
        <b/>
        <sz val="9"/>
        <rFont val="Tahoma"/>
        <family val="2"/>
      </rPr>
      <t>Continuidad de Contrato</t>
    </r>
  </si>
  <si>
    <r>
      <t xml:space="preserve">Mantenimiento correctivo de Equipo de Trazas fijo y portátil. </t>
    </r>
    <r>
      <rPr>
        <b/>
        <sz val="9"/>
        <rFont val="Tahoma"/>
        <family val="2"/>
      </rPr>
      <t>Continuidad de Contrato</t>
    </r>
    <r>
      <rPr>
        <sz val="9"/>
        <rFont val="Tahoma"/>
        <family val="2"/>
      </rPr>
      <t>.</t>
    </r>
  </si>
  <si>
    <t xml:space="preserve">000002 </t>
  </si>
  <si>
    <t>92112299</t>
  </si>
  <si>
    <t>ALCOHOL DE 70°, presentación de envase 3,785 L (Gal)</t>
  </si>
  <si>
    <t xml:space="preserve">51191602  </t>
  </si>
  <si>
    <t>90040348</t>
  </si>
  <si>
    <t>INYECCION DE SODIO CLORURO AL 0.9 %, BOLSA O ENVASE CON 1000 ML.   (CLORURO de sodio a punto 0,9% solución fisiológica ENVASE DE 1000ML)</t>
  </si>
  <si>
    <t xml:space="preserve">000001    </t>
  </si>
  <si>
    <t>41104213</t>
  </si>
  <si>
    <t>92136254</t>
  </si>
  <si>
    <t>AGUA BIDESTILADA, para ser utilizada en el lavado de heridas e instrumentos médicos, envase de 3,785 litros</t>
  </si>
  <si>
    <t>51272406</t>
  </si>
  <si>
    <t>92112317</t>
  </si>
  <si>
    <t>Botellas de isoflurano  de 100 ml  anestésico inhalatorio lo distribuye Diopsa</t>
  </si>
  <si>
    <t>000185</t>
  </si>
  <si>
    <t>51281702</t>
  </si>
  <si>
    <t>92096621</t>
  </si>
  <si>
    <r>
      <t xml:space="preserve">Antibiótico para animales en pastillas de 250grms (para perros de 20 k, base de 250mgr amoxicilina y 50 mgr de acido clavulonico por tableta), Similar o Superior a Clavamox de 250mg. FORMULA: ANTIBIÓTICO ORAL PARA PERROS DE 20 kg A BASE DE 250 mg   AMOXICILINA y 50 mg de ACIDO CLAVULONICO POR TABLETA. </t>
    </r>
    <r>
      <rPr>
        <b/>
        <sz val="9"/>
        <rFont val="Tahoma"/>
        <family val="2"/>
      </rPr>
      <t>Continuidad de Contrato</t>
    </r>
  </si>
  <si>
    <t>000115</t>
  </si>
  <si>
    <t>51473999</t>
  </si>
  <si>
    <t>92096602</t>
  </si>
  <si>
    <r>
      <t xml:space="preserve">CHAMPÚ PARA ANIMALES (ANTISÉPTICO, ANTIMICÓTICO CON EFECTO CONTRA LEVADURAS DE LA PIEL EN PERROS), PRESENTACIÓN EN FRASCOS DE 237 mL variación aceptable de +/- 10ml SIMILAR O SUPERIOR A HEXADENE. </t>
    </r>
    <r>
      <rPr>
        <b/>
        <sz val="9"/>
        <rFont val="Tahoma"/>
        <family val="2"/>
      </rPr>
      <t>Continuidad de Contrato</t>
    </r>
  </si>
  <si>
    <t>92096618</t>
  </si>
  <si>
    <r>
      <t xml:space="preserve">CHAMPÚ PARA ANIMALES (ANTISÉPTICO A BASE DE YODO POVIDONA), PRESENTACIÓN EN ENVASES DE 3,785 L (1 Gal) SIMILAR O SUPERIOR A LUPOL. </t>
    </r>
    <r>
      <rPr>
        <b/>
        <sz val="9"/>
        <rFont val="Tahoma"/>
        <family val="2"/>
      </rPr>
      <t>Continuidad de Contrato</t>
    </r>
  </si>
  <si>
    <t>51453501</t>
  </si>
  <si>
    <t>92097368</t>
  </si>
  <si>
    <r>
      <t xml:space="preserve">ANTIBIOTICO PARA ANIMALES (TRATAMIENTO PARA OTITIS EXTERNA DE PERROS), PRESENTACIÓN EN FRASCOS DE 20 g variación aceptable de +/-1g. SIMILAR O SUPERIOR A DEXORIL. </t>
    </r>
    <r>
      <rPr>
        <b/>
        <sz val="9"/>
        <rFont val="Tahoma"/>
        <family val="2"/>
      </rPr>
      <t xml:space="preserve">Continuidad de Contrato   </t>
    </r>
  </si>
  <si>
    <t>51204299</t>
  </si>
  <si>
    <t>92096627</t>
  </si>
  <si>
    <r>
      <t xml:space="preserve">VACUNA USO VETERINARIO (VACUNA MULTIPLE CONTRA EL MOQUILLO, HEPATITIS INFECCIOSA CANINACAUSA POR ADENOVIRUS TIPO 1, ENFERMEDAD RESPIRATORIA POR ADENOVIRUS TIPO 2, INFLUENZA, PARVOVIRUS, CORONAVIRUS Y LEPTOSPIROSIS CANINA), PRESENTACIÓN FRASCOS DE UNA DOSIS DE 1 mL SIMILAR O SUPERIOR A RECOMBITEK C6/CV. </t>
    </r>
    <r>
      <rPr>
        <b/>
        <sz val="9"/>
        <rFont val="Tahoma"/>
        <family val="2"/>
      </rPr>
      <t>Continuidad de Contrato</t>
    </r>
  </si>
  <si>
    <t>51201617</t>
  </si>
  <si>
    <t>92096622</t>
  </si>
  <si>
    <r>
      <t xml:space="preserve">VACUNA ANTIRRABICA CANINA, PRESENTACIÓN EN FRASCOS DE UNA DOSIS CON 1 ml, SIMILAR O SUPERIOR A IMRAB. </t>
    </r>
    <r>
      <rPr>
        <b/>
        <sz val="9"/>
        <rFont val="Tahoma"/>
        <family val="2"/>
      </rPr>
      <t>Continuidad de Contrato</t>
    </r>
  </si>
  <si>
    <t>000014</t>
  </si>
  <si>
    <t>51452601</t>
  </si>
  <si>
    <t>92097369</t>
  </si>
  <si>
    <r>
      <t xml:space="preserve">DESPARASITANTE INTERNO (ENDOPARASITICIDA PARA PERROS DE 30 kg CONTRA NEMATODOS, CESTODOS, MICROFILARIAS Y GIARDIAS), PRESENTACIÓN EN CAJAS DE EXPENDEDORAS DE 2 TABLETAS. SIMILAR O SUPERIOR A ENDOGARD 30. </t>
    </r>
    <r>
      <rPr>
        <b/>
        <sz val="9"/>
        <rFont val="Tahoma"/>
        <family val="2"/>
      </rPr>
      <t>Continuidad de Contrato</t>
    </r>
  </si>
  <si>
    <t>92097371</t>
  </si>
  <si>
    <r>
      <t xml:space="preserve">DESPARASITANTE INTERNO (ANTIPARASITARIO INTERNO CONTRA EL NEMÁTODOS Y CÉSTODOS DE PERROS; INDICANDO TRATAMIENTO DE LA GIARDIA), PRESENTACIÓN EN CAJA DE 1 TABLETA. SIMILAR O SUPERIOR A DRONTAL PLUS. </t>
    </r>
    <r>
      <rPr>
        <b/>
        <sz val="9"/>
        <rFont val="Tahoma"/>
        <family val="2"/>
      </rPr>
      <t>Continuidad de Contrato</t>
    </r>
  </si>
  <si>
    <t>51452401</t>
  </si>
  <si>
    <t>92097374</t>
  </si>
  <si>
    <r>
      <t xml:space="preserve"> DESPARASITANTE INTERNO (CONTRA HELMINTOS PARA PERROS DE 40 kg), PRESENTACIÓN EN UN BLISTER CON DOS TABLETAS CADA UNO. SIMILAR O SUPERIOR A OVISTOP 40. </t>
    </r>
    <r>
      <rPr>
        <b/>
        <sz val="9"/>
        <rFont val="Tahoma"/>
        <family val="2"/>
      </rPr>
      <t>Continuidad de Contrato</t>
    </r>
  </si>
  <si>
    <t>51452802</t>
  </si>
  <si>
    <t>92097377</t>
  </si>
  <si>
    <r>
      <t xml:space="preserve">DESPARASITANTE INTERNO (DESPARASITANTE INYECTABLE PARA CONTROLAR PARÁSITO EN CANINOS, OVINOS Y BOVINOS), PRESENTACIÓN EN FRASCOS DE VIDRIO DE 50 mL SIMILAR O SUPERIOR A DECTOMAX. </t>
    </r>
    <r>
      <rPr>
        <b/>
        <sz val="9"/>
        <rFont val="Tahoma"/>
        <family val="2"/>
      </rPr>
      <t>Continuidad de Contrato</t>
    </r>
  </si>
  <si>
    <t>51284819</t>
  </si>
  <si>
    <t>92097379</t>
  </si>
  <si>
    <r>
      <t xml:space="preserve">ANTIDIARREICO (ANTIDIARREICO CON ANTIBACTERIANOS PROTECTORES DE LA MUCOSA Y LOPERAMIDA), EN PRESENTACIÓN FRASCOS CON 200 mL DE SUSPENCIÓN. SIMILAR O SUPERIOR A LOPELISAN. </t>
    </r>
    <r>
      <rPr>
        <b/>
        <sz val="9"/>
        <rFont val="Tahoma"/>
        <family val="2"/>
      </rPr>
      <t>Continuidad de Contrato</t>
    </r>
  </si>
  <si>
    <t>000604</t>
  </si>
  <si>
    <t>51472901</t>
  </si>
  <si>
    <t>92095826</t>
  </si>
  <si>
    <r>
      <t xml:space="preserve">SOLUCIÓN DESINFECTANTE DE YODO, USO VETERINARIO EXTERNO PARA DESINFECCIÓN DE HUEVOS Y OTROS USOS VETERINARIOS EN ENVASE PLÁSTICO DE POLIETILENO DE ALTA DENSIDAD    PRESENTACIÓN 1 L (SOLUCIÓN DESINFECTANTE YODADA PARA LA LIMPIEZA DE EQUIPOS E INSTALACIONES PECUARIAS), PRESENTACIÓN EN ENVASES DE 3,785 L (1 Gal) SIMILAR O SUPERIOR A YODOFORM. </t>
    </r>
    <r>
      <rPr>
        <b/>
        <sz val="9"/>
        <rFont val="Tahoma"/>
        <family val="2"/>
      </rPr>
      <t>Continuidad de Contrato</t>
    </r>
  </si>
  <si>
    <t>000170</t>
  </si>
  <si>
    <t>10191511</t>
  </si>
  <si>
    <t>92097434</t>
  </si>
  <si>
    <r>
      <t xml:space="preserve">DESPARASITANTE USO INTERNO Y EXTERNO (PIPETAS PULGUICIDAS, LARVICIDA Y OVICIDA PARA PERROS DE 20 - 40 kg DE 2,68 mL), PRESENTACIÓN EN PIPETAS DE 2,68 mL con una variación aceptable de +/- 1ml. SIMILAR O SUPERIOR A FRONTLINE PLUS. </t>
    </r>
    <r>
      <rPr>
        <b/>
        <sz val="9"/>
        <rFont val="Tahoma"/>
        <family val="2"/>
      </rPr>
      <t>Continuidad de Contrato</t>
    </r>
  </si>
  <si>
    <t>51101670</t>
  </si>
  <si>
    <t>92097439</t>
  </si>
  <si>
    <r>
      <t xml:space="preserve">DESPARASITANTE USO INTERNO Y EXTERNO (PIPETAS PULGUICIDAS, GARRAPATICIDAS, ACARICIDAS, PARA PERROS CON PESO MAYOR A 30 kilos), PRESENTACIÓN EN PIPETAS DE 4 ml. SIMILAR O SUPERIOR A ADVANTAGE MULTI. </t>
    </r>
    <r>
      <rPr>
        <b/>
        <sz val="9"/>
        <rFont val="Tahoma"/>
        <family val="2"/>
      </rPr>
      <t>Continuidad de Contrato</t>
    </r>
  </si>
  <si>
    <t>92097437</t>
  </si>
  <si>
    <r>
      <t>DESPARASITANTE USO INTERNO Y EXTERNO (CERTIFECT 402 mg / 361,8 mg / 480 mg SOLICIÓN SPOT-ON PARA PERROS DE 40 a 60 kg), PRESENTACIÓN EN PIPETA DE 2 mL SIMILAR O SUPERIOR A CERTIFECT 402 mg.</t>
    </r>
    <r>
      <rPr>
        <b/>
        <sz val="9"/>
        <rFont val="Tahoma"/>
        <family val="2"/>
      </rPr>
      <t xml:space="preserve"> Continuidad de Contrato</t>
    </r>
  </si>
  <si>
    <t>000920</t>
  </si>
  <si>
    <t>50501803</t>
  </si>
  <si>
    <t>92096418</t>
  </si>
  <si>
    <r>
      <t xml:space="preserve">VITAMINAS PARA ANIMALES (SUPLEMENTO A BASE DE VITAMINAS MINERALES Y ÁCIDOS GRASO ESENCIALES CON OMEGA 3 Y 6), PARESENTACIÓN EN FRASCOS DE 60 PASTILLAS. SIMILAR O SUPERIOR A EQUILIBRIUM AGES. </t>
    </r>
    <r>
      <rPr>
        <b/>
        <sz val="9"/>
        <rFont val="Tahoma"/>
        <family val="2"/>
      </rPr>
      <t>Continuidad de Contrato</t>
    </r>
  </si>
  <si>
    <t>50501804</t>
  </si>
  <si>
    <t>92097166</t>
  </si>
  <si>
    <r>
      <t xml:space="preserve">Suplementos vitamínicos VITAMINAS PARA ANIMALES (CONDROPROTECTOR, CONDROFORMADOR, ANTIARTRÓSICO, ANTIARTRÍTICO, AUMENTA LA MOVILIDAD Y ELIMINA EL DOLOR), PRESENTACIÓN EN FRASCOS DE 60 TABLETAS. SIMILAR O SUPERIOR A ARTROFLEX.
CONDROPROTECTOR, CONDROFORMADOR, ANTIARTRÓSICO, ANTIARTRÍTICO, AUMENTA LA MOVILIDAD Y ELIMINA EL DOLOR. </t>
    </r>
    <r>
      <rPr>
        <b/>
        <sz val="9"/>
        <rFont val="Tahoma"/>
        <family val="2"/>
      </rPr>
      <t>Continuidad de Contrato</t>
    </r>
    <r>
      <rPr>
        <sz val="9"/>
        <rFont val="Tahoma"/>
        <family val="2"/>
      </rPr>
      <t xml:space="preserve">
</t>
    </r>
  </si>
  <si>
    <t>92097458</t>
  </si>
  <si>
    <r>
      <t xml:space="preserve">DESINFECTANTE CONCENTRADO USO VETERINARIO (DESINFECTANTE DE AMPLIO ESPECTRO, PARA EL CONTROL DE TODO TIPO DE BACTERIAS, HONGOS, LEVADURAS Y MOHOS DE LAS PERRERAS, FINCAS, CRIADEROS Y ESTABLOS), PRESENTACIÓN EN SOBRES DE 50 g CON UNA VARIACION ACEPTABLE DE +/- 1 g,. MEZCLA BALANCEADA, ESTABILIZADA CON COMPONENTES PEROXIGENICOS, SURFACTANTES, ACIDOS ORGANICOS Y AMORTIGUADOR INORGANICO SIMILAR O SUPERIOR A VIRKONS. </t>
    </r>
    <r>
      <rPr>
        <b/>
        <sz val="9"/>
        <rFont val="Tahoma"/>
        <family val="2"/>
      </rPr>
      <t>Continuidad de Contrato</t>
    </r>
  </si>
  <si>
    <t>51171820</t>
  </si>
  <si>
    <t>92124717</t>
  </si>
  <si>
    <t>DIMENHIDRINATO, ANTIEMETICO, PRESENTACION EN FRASCO DE 50 mg POR 5 ml, VIA DE ADMINISTRACION INYECTABLE. (ANIMALES (ANTIEMETICOS INYECTABLE SOLUCIÓN INYECTABLE A BASE DE DIMENHIDRINATO), PRESENTACIÓN EN FRASCOS DE 5 mLSIMILAR O SUPERIOR A DIMENHIDRINATO DE ACLAMES)</t>
  </si>
  <si>
    <t>51171630</t>
  </si>
  <si>
    <t>92084910</t>
  </si>
  <si>
    <r>
      <t xml:space="preserve">ACEITE MINERAL, USO ORAL EN PRESENTACION DE ENVASES DE 1 L, USO VETERINARIO. ANTIDIARREICO (LAXANTE, LUBRICANTE INTESTINAL DE USO VETERINARIO), PRESENTACIÓN EN FRASCOS DE 1 L SIMILAR O SUPERIOR A ACEITE MINERAL ALCAMES. </t>
    </r>
    <r>
      <rPr>
        <b/>
        <sz val="9"/>
        <rFont val="Tahoma"/>
        <family val="2"/>
      </rPr>
      <t>Continuidad de Contrato</t>
    </r>
  </si>
  <si>
    <t>51472805</t>
  </si>
  <si>
    <t>92097436</t>
  </si>
  <si>
    <r>
      <t xml:space="preserve"> ANTISEPTICO BUCAL EN GEL PARA ANIMALES (CREMA DENTAL ANTISÉPTICA PARA USO DE CANES), PRESENTACIÓN TUBOS DE 60 g SIMILAR O SUPERIOR PET DENTAL. 
CREMA DENTAL ANTISÉPTICA PARA USO EN CANES.</t>
    </r>
    <r>
      <rPr>
        <b/>
        <sz val="9"/>
        <rFont val="Tahoma"/>
        <family val="2"/>
      </rPr>
      <t xml:space="preserve"> Continuidad de Contrato</t>
    </r>
  </si>
  <si>
    <t>92077532</t>
  </si>
  <si>
    <r>
      <t xml:space="preserve">NEOMICINA SULFATO 150 mg, CLOSTEBOL ACETATO 150 mg, VEHICULO C.S.P 30 g, PARA ENFERMEDADES DE LA PIEL Y MUCOSAS, USO TOPICO, EN PRESENTACION EN FRASCO AEROSOL DE 30 g. </t>
    </r>
    <r>
      <rPr>
        <b/>
        <sz val="9"/>
        <rFont val="Tahoma"/>
        <family val="2"/>
      </rPr>
      <t>Continuidad de Contrato</t>
    </r>
  </si>
  <si>
    <t>000265</t>
  </si>
  <si>
    <t>51362004</t>
  </si>
  <si>
    <t>92097440</t>
  </si>
  <si>
    <r>
      <t xml:space="preserve">Solacean ANESTESICO (USO ANIMAL) (SOLUCIÓN INYECTABLE PARA SER USADO DURANTE TRATAMIENTOS Y PROCEDIMIENTOS VETERINARIOS), PRESENTACIÓN EN FRASCOS DE 5 mL SIMILAR O SUPERIOR A ZOLETIL 50. </t>
    </r>
    <r>
      <rPr>
        <b/>
        <sz val="9"/>
        <rFont val="Tahoma"/>
        <family val="2"/>
      </rPr>
      <t>Continuidad de Contrato</t>
    </r>
  </si>
  <si>
    <t>000290</t>
  </si>
  <si>
    <t>92096419</t>
  </si>
  <si>
    <r>
      <t xml:space="preserve">SUPLEMENTO VITAMINICO ANIMAL PREPARACIÓN EN FORMA DE INYECTABLE QUE APORTA VITAMINAS, AMINOÁCIDOS Y MINERALES PARA LA PREVENCIÓN Y TRATAMIENTO DE DEFICIENCIAS DE ESTOS NUTRIENTES EN LOS ANIMALES. PRESENTACIÓN EN FRASCOS DE 100 ml. SIMILAR O SUPERIOR A HEMO 15. </t>
    </r>
    <r>
      <rPr>
        <b/>
        <sz val="9"/>
        <rFont val="Tahoma"/>
        <family val="2"/>
      </rPr>
      <t>Continuidad de Contrato</t>
    </r>
  </si>
  <si>
    <t>92097443</t>
  </si>
  <si>
    <r>
      <t xml:space="preserve">DESPARASITANTE USO INTERNO Y EXTERNO (TIPO COLLAR ANTIPULGAS Y ANTI GARRAPATAS. PRESENTACIÓN COLLARES DE  70 cm
UN COLLAR DE 70 cm (45 g) CONTIENE COMO SUSTANCIAS ACTIVAS 4,5 g DE IMIDACLOPRID Y 2,03 g de FLUMETRINA. </t>
    </r>
    <r>
      <rPr>
        <b/>
        <sz val="9"/>
        <rFont val="Tahoma"/>
        <family val="2"/>
      </rPr>
      <t>Continuidad de Contrato</t>
    </r>
  </si>
  <si>
    <t>92097448</t>
  </si>
  <si>
    <r>
      <t>DICLORVOS 50 g, INSECTICIDA ORGANOFOSFORADO, USO VETERINARIO, PARASITOL TORSALICIDA Y CONTROL DE PLAGAS RASTRERAS, PRESENTACION FRASCO 1000 mL (1 L). PARASITOL TORSALICIDA Y CONTROL DE PLAGAS RASTRERAS.</t>
    </r>
    <r>
      <rPr>
        <b/>
        <sz val="9"/>
        <rFont val="Tahoma"/>
        <family val="2"/>
      </rPr>
      <t xml:space="preserve"> Continuidad de Contrato</t>
    </r>
  </si>
  <si>
    <t>005700</t>
  </si>
  <si>
    <t>50501801</t>
  </si>
  <si>
    <t>92096420</t>
  </si>
  <si>
    <r>
      <t xml:space="preserve">SUPLEMENTO VITAMICO INYECTABLE,  ESTIMULANTE METABOLICO A BASE DE FOSFORO ORGANICO, PRESENTACION EN FRASCOS DE VIDRIO CON 100 ml, CON UNA VARIACION ACEPTABLE DE +/- 1 ml. CATOSAL ESTIMULANTE METABÓLICO A BASE DE FÓSFORO ORGÁNICO. (INYECTABLE) </t>
    </r>
    <r>
      <rPr>
        <b/>
        <sz val="9"/>
        <rFont val="Tahoma"/>
        <family val="2"/>
      </rPr>
      <t>Continuidad de Contrato</t>
    </r>
  </si>
  <si>
    <t>100480</t>
  </si>
  <si>
    <t>51384601</t>
  </si>
  <si>
    <t>92097453</t>
  </si>
  <si>
    <r>
      <t xml:space="preserve"> ANALGESICO ANTIINFLAMATORIO NO ESTEROIDE, ANTIPIRETICO, ANTIESPASMODICO, PRESENTACION EN FRASCO DE 50 mL CON UNA VARIACION ACEPTABLE DE +/- 1 ml.  CON UN CONTENIDO DE DIPIRONA DE 50 g. </t>
    </r>
    <r>
      <rPr>
        <b/>
        <sz val="9"/>
        <rFont val="Tahoma"/>
        <family val="2"/>
      </rPr>
      <t>Continuidad de Contrato</t>
    </r>
  </si>
  <si>
    <t>51101693</t>
  </si>
  <si>
    <t>92096665</t>
  </si>
  <si>
    <r>
      <t xml:space="preserve">ANTI COCCIDIAL VIA ORAL, SUSPENSION ORAL EN FRASCOS DE 250 ml AL 5% CONTRA LA COCCIDIOS Y GIARDIA, CON UNA VARIACION ACEPTABLE DE CONTENIDO DE +/- 1 ml.  BAYCOX SUSPENSIÓN ORAL EN FRASCOS 250 ml al 5%, CONTRA LA COCCIDIOS Y GIARDIA </t>
    </r>
    <r>
      <rPr>
        <b/>
        <sz val="9"/>
        <rFont val="Tahoma"/>
        <family val="2"/>
      </rPr>
      <t>Continuidad de Contrato</t>
    </r>
  </si>
  <si>
    <t>92097393</t>
  </si>
  <si>
    <r>
      <t xml:space="preserve">DESPARASITANTE EXTERNO VIA ORAL, PULGUICIDA, GARRAPATICIDA PARA PERROS DE 11 A 27,2 kg, PRESENTACION TABLETAS.  CON INGREDIENTE ACTIVO AFOXOLANDER DE 68 mg. NEXGARD PULGICIDA GARRAPATICIDA, PARA PERROS DE 11 a 27,2 kg. </t>
    </r>
    <r>
      <rPr>
        <b/>
        <sz val="9"/>
        <rFont val="Tahoma"/>
        <family val="2"/>
      </rPr>
      <t>Continuidad de Contrato</t>
    </r>
  </si>
  <si>
    <t xml:space="preserve">92097386 </t>
  </si>
  <si>
    <r>
      <t xml:space="preserve">AMITRAZ AL 12,5%, DESPARASITANTE EXTERNO (INSECTICIDA), USO VETERINARIO, GARRAPATICIDA, SARNICIDA Y PIOJICIDA PARA CERDOS, BOVINOS, OVINOS Y CAPRINOS, PRESENTACION FRASCO 100 mL. </t>
    </r>
    <r>
      <rPr>
        <b/>
        <sz val="9"/>
        <rFont val="Tahoma"/>
        <family val="2"/>
      </rPr>
      <t>Continuidad de Contrato</t>
    </r>
  </si>
  <si>
    <t>51284006</t>
  </si>
  <si>
    <t>92096672</t>
  </si>
  <si>
    <r>
      <t xml:space="preserve">DOXICICLINA DE 150 mg, ANTIBIOTICO ORAL, DE USO VETERINARIO PRESENTACIÓN BLISTER DE 10 PASTILLAS, COMPOSICIÓN 150 mg DOXICICLINA. SIMILAR A DOXICILINA. </t>
    </r>
    <r>
      <rPr>
        <b/>
        <sz val="9"/>
        <rFont val="Tahoma"/>
        <family val="2"/>
      </rPr>
      <t>Continuidad de Contrato</t>
    </r>
  </si>
  <si>
    <t>100420</t>
  </si>
  <si>
    <t>51332833</t>
  </si>
  <si>
    <t>92093808</t>
  </si>
  <si>
    <r>
      <t xml:space="preserve">TRANQUILIZANTES PARA ANIMALES, PRINCIPIO ACTIVO ACEPROMACINA MALEATO CONCENTRACIÓN AL 10% PARA USO EN DIFERENTES ESPECIES, EN VÍA I.V Ó I.M PARA FACILITAR SU MANIPULACIÓN, FRASCO DE 50 Ml. </t>
    </r>
    <r>
      <rPr>
        <b/>
        <sz val="9"/>
        <rFont val="Tahoma"/>
        <family val="2"/>
      </rPr>
      <t>Continuidad de Contrato</t>
    </r>
  </si>
  <si>
    <t>51171806</t>
  </si>
  <si>
    <t>92107297</t>
  </si>
  <si>
    <r>
      <t>METOCLOPRAMIDA, REGULADOR DE LA MOTILIDAD GASTROINTESTINAL, FAVORECE AL VACIAMIENTO GÁSTRICO Y ESTIMULA EL APETITO, ELIMINA EL METEORISMO DIGESTIVO, EL VÓMITO Y LAS NÁUSEAS. SOLUCIÓN ORAL. EN PRESENTACIÓN FRASCO 30 ml, USO ANIMAL.</t>
    </r>
    <r>
      <rPr>
        <b/>
        <sz val="9"/>
        <rFont val="Tahoma"/>
        <family val="2"/>
      </rPr>
      <t xml:space="preserve">Continuidad de Contrato </t>
    </r>
    <r>
      <rPr>
        <sz val="9"/>
        <rFont val="Tahoma"/>
        <family val="2"/>
      </rPr>
      <t xml:space="preserve">      </t>
    </r>
  </si>
  <si>
    <t>003000</t>
  </si>
  <si>
    <t>90007635</t>
  </si>
  <si>
    <r>
      <t>JERINGA INTRAMUSCULAR DE USO VETERINARIO (JERINGA DE 5 cc CON AGUJA 21G 3,81 cm (1 ½ Pulg), PRESENTACIÓN EN CAJAS CON 100 UNIDADES. SIMILAR O SUPERIOR A NIPRO 5 cc  DESCARTABLE.</t>
    </r>
    <r>
      <rPr>
        <b/>
        <sz val="9"/>
        <rFont val="Tahoma"/>
        <family val="2"/>
      </rPr>
      <t xml:space="preserve"> Continuidad de Contrato</t>
    </r>
  </si>
  <si>
    <t>92115375</t>
  </si>
  <si>
    <r>
      <t xml:space="preserve">JERINGAS DESCARTABLES DE TUBERCULINA CON AGUJAS 1 CC, AGUJA 26G x 1,59 cm (5/8 Pulg), LIBRES DE LATEX, ESTÉRILES, NO TÓXICAS, NO PIROGÉNICAS. CAJA DE 100 UNIDADES. </t>
    </r>
    <r>
      <rPr>
        <b/>
        <sz val="9"/>
        <rFont val="Tahoma"/>
        <family val="2"/>
      </rPr>
      <t>Continuidad de Contrato</t>
    </r>
  </si>
  <si>
    <t>41116008</t>
  </si>
  <si>
    <t>90039967</t>
  </si>
  <si>
    <t>REACTIVOS PARA LA MAQUINA  ANALIZADOR LASERCYTE DX  (Tecnología de Citometría de &amp;ujo láser los distribuye pets and vets.</t>
  </si>
  <si>
    <t>10121801</t>
  </si>
  <si>
    <t>92112248</t>
  </si>
  <si>
    <r>
      <t xml:space="preserve">Alimento para Animales (Contrato Según Demanda) </t>
    </r>
    <r>
      <rPr>
        <b/>
        <sz val="9"/>
        <rFont val="Tahoma"/>
        <family val="2"/>
      </rPr>
      <t>Continuidad de Contrato</t>
    </r>
  </si>
  <si>
    <t>92112249</t>
  </si>
  <si>
    <r>
      <t xml:space="preserve">Alimento de prescripción. Dietas para problemas específicos o enfermedades. </t>
    </r>
    <r>
      <rPr>
        <b/>
        <sz val="9"/>
        <rFont val="Tahoma"/>
        <family val="2"/>
      </rPr>
      <t>Continuidad de Contrato</t>
    </r>
  </si>
  <si>
    <t xml:space="preserve">46171501
</t>
  </si>
  <si>
    <t xml:space="preserve">92078172 </t>
  </si>
  <si>
    <t xml:space="preserve">CANDADO DE 50 mm, GANCHO DE ACERO AL BORO, DOBLE BLOQUEO, ACABADO SATINADO, ANTI-SEGUETA. </t>
  </si>
  <si>
    <t xml:space="preserve">92078686 </t>
  </si>
  <si>
    <t>CANDADO 50 mm, CUERPO CON ACABADO EN CROMO SATINADO, ARCO DE ACERO ENDURECIDO AL BORO RESISTENTE A LA CORROSIÓN, GANCHO DE 7 cm. MARGEN ACEPTABLE DE +- 1 mm. (Espiga Larga)</t>
  </si>
  <si>
    <t>46171501</t>
  </si>
  <si>
    <t xml:space="preserve">92078687 
</t>
  </si>
  <si>
    <t xml:space="preserve">CANDADO 60 mm, CUERPO CON ACABADO EN CROMO SATINADO, ARCO DE ACERO ENDURECIDO AL BORO RESISTENTE A LA CORROSIÓN, NIVEL DE CORROSIÓN HÚMEDO Y USO EXTERIOR, CILINDRO SÓLIDO CON LLAVE, ENTRE 5 Y 6 PINES. </t>
  </si>
  <si>
    <t xml:space="preserve">92078688 </t>
  </si>
  <si>
    <t>CANDADO 70 mm, CUERPO CON ACABADO EN CROMO SATINADO, ARCO DE ACERO ENDURECIDO AL BORO RESISTENTE A LA CORROSIÓN, NIVEL DE CORROSIÓN HÚMEDO Y USO EXTERIOR, CILINDRO SÓLIDO CON LLAVE, ENTRE 5 Y 6 PINES.</t>
  </si>
  <si>
    <t>10141606</t>
  </si>
  <si>
    <t>92111855</t>
  </si>
  <si>
    <t>Correas en material sintético parecido al cuero color negro con saca vueltas de bronce o acero inoxidable, se utilizan en cualquier condición agua, frio y sobre cualquier terreno, con un largo de 182 cm x 2 cm de ancho, libres de mantenimiento.</t>
  </si>
  <si>
    <t>KIT DE LIMPIEZA CON CEPILLO INCLUYE BAQUETA, FELPAS Y ACCESORIOS PARA ARMAS DE FUEGO.</t>
  </si>
  <si>
    <t>43221706</t>
  </si>
  <si>
    <t>90029999</t>
  </si>
  <si>
    <t>Repuestos para radio. Antena para radio portátil EP450</t>
  </si>
  <si>
    <t>43191510</t>
  </si>
  <si>
    <t>92111361</t>
  </si>
  <si>
    <t>Repuestos para radio. PERILLAS RADIOS CANALES EP450</t>
  </si>
  <si>
    <t>26111722</t>
  </si>
  <si>
    <t>92077449</t>
  </si>
  <si>
    <t>Repuestos para radio. Adaptador de 24 voltios a 12 voltios para radiocomunicaciones</t>
  </si>
  <si>
    <t>92111362</t>
  </si>
  <si>
    <t>Repuestos para radio. Perillas radios  volumen EP450</t>
  </si>
  <si>
    <t>007202</t>
  </si>
  <si>
    <t>26111704</t>
  </si>
  <si>
    <t>92077455</t>
  </si>
  <si>
    <t>Cargador para Radio Portátil. Cargador modelo CH10A07para radio Hytera PD502</t>
  </si>
  <si>
    <t>92081500</t>
  </si>
  <si>
    <t>Repuestos para radio. Antena para radio Hytera modelo PD502</t>
  </si>
  <si>
    <t>92047293</t>
  </si>
  <si>
    <t>Cargador para Radio Portátil. Cargador para radio portátil EP450</t>
  </si>
  <si>
    <t>92077456</t>
  </si>
  <si>
    <t>Batería para Equipo de Radiocomunicación. Batería parte  para radio BL1502 de 7.4 voltios en1500mAh para radio Hytera modelo P502</t>
  </si>
  <si>
    <t>92047292</t>
  </si>
  <si>
    <t>Batería Nº de parte NNTN4497A  para radio MOTOROLA EP450</t>
  </si>
  <si>
    <t>92111358</t>
  </si>
  <si>
    <t>Batería Nº de parte Hnn9008A  para radio MOTOROLA Pro5150</t>
  </si>
  <si>
    <t>92097881</t>
  </si>
  <si>
    <t>Batería Nº de parte   para radio MOTOROLA modelo DGP 6150 mototurbo.</t>
  </si>
  <si>
    <t>92023776</t>
  </si>
  <si>
    <r>
      <t xml:space="preserve">BATERIA DE ALKALINA, CUADRADA, VOLTAJE 9 V. </t>
    </r>
    <r>
      <rPr>
        <b/>
        <sz val="9"/>
        <rFont val="Tahoma"/>
        <family val="2"/>
      </rPr>
      <t>Continuidad de contrato</t>
    </r>
  </si>
  <si>
    <t>92057478</t>
  </si>
  <si>
    <r>
      <t>BATERIA SECA, ALKALINA VOLTAJE DE 1,5 V, TIPO D.</t>
    </r>
    <r>
      <rPr>
        <b/>
        <sz val="9"/>
        <rFont val="Tahoma"/>
        <family val="2"/>
      </rPr>
      <t xml:space="preserve"> Continuidad de contrato</t>
    </r>
  </si>
  <si>
    <t>285</t>
  </si>
  <si>
    <t>90034373</t>
  </si>
  <si>
    <t>FILO BISTURI DYNAREX Nº15 CJ100 CAJA  CON 100 BISTURÍS</t>
  </si>
  <si>
    <t xml:space="preserve"> FILO BISTURI DYNAREX Nº20</t>
  </si>
  <si>
    <t>FILO BISTURI DYNAREX Nº22</t>
  </si>
  <si>
    <t>203</t>
  </si>
  <si>
    <t>010990</t>
  </si>
  <si>
    <t xml:space="preserve">42221504  </t>
  </si>
  <si>
    <t xml:space="preserve">92078938 </t>
  </si>
  <si>
    <t xml:space="preserve">Catéteres intravenosos periféricos para uso general  CATETER INTRAVENOSO CALIBRE 18 G X 31,75 mm (1 1/4 Pulg), ESTERILES, PRESENTACION CAJA CON 100 UNIDADES </t>
  </si>
  <si>
    <t>010995</t>
  </si>
  <si>
    <t xml:space="preserve">92078937  </t>
  </si>
  <si>
    <t xml:space="preserve">Catéteres intravenosos periféricos para uso general  CATETER INTRAVENOSO CALIBRE 20 G X 31,75 mm (1 1/4 Pulg), ESTERILES, PRESENTACION CAJA CON 100 UNIDADES </t>
  </si>
  <si>
    <t>294</t>
  </si>
  <si>
    <t>011682</t>
  </si>
  <si>
    <t>42221902</t>
  </si>
  <si>
    <t>92112264</t>
  </si>
  <si>
    <t>VENOCLISIS NIPRO C/AGUJA EN Y MACROGOTERO   (20 GOTAS)</t>
  </si>
  <si>
    <t>VENOCLISIS NIPRO S/AGUJA ROSCA MACROGOTER (20GOTAS)</t>
  </si>
  <si>
    <t>VENOCLISIS NIPRO S/AGUJA CHUPON MACROGOTERO (20GOTAS) CJ100</t>
  </si>
  <si>
    <t>011040</t>
  </si>
  <si>
    <t xml:space="preserve">42311512  </t>
  </si>
  <si>
    <t xml:space="preserve">92020533  </t>
  </si>
  <si>
    <t>APOSITO GASA DYNAREX ESTERIL 4X4X12 PLY CJ100</t>
  </si>
  <si>
    <t>090530</t>
  </si>
  <si>
    <t>TINTURA DE YODO MALICK 2%</t>
  </si>
  <si>
    <t xml:space="preserve">012297    </t>
  </si>
  <si>
    <t xml:space="preserve">42271903  </t>
  </si>
  <si>
    <t>90015268</t>
  </si>
  <si>
    <t>TUBOS ENDOTRAQUEALES DYNAREX C/BALON 8.0</t>
  </si>
  <si>
    <t>012297</t>
  </si>
  <si>
    <t xml:space="preserve">TUBOS ENDOTRAQUEAL DYNAREX C/BALON 8.5  </t>
  </si>
  <si>
    <t>92019283</t>
  </si>
  <si>
    <t>TUBO ENDOTRAQUEAL DYNAREX C/BALON 9.0</t>
  </si>
  <si>
    <t xml:space="preserve">42132203   </t>
  </si>
  <si>
    <t>90039428</t>
  </si>
  <si>
    <t>WRP LATEX COMFIT ESTERIL 7.5</t>
  </si>
  <si>
    <t xml:space="preserve">000030  </t>
  </si>
  <si>
    <t>92002969</t>
  </si>
  <si>
    <t>ROLLO CINTA TESTIGO KIMS VAPOR 18MMX50MTS</t>
  </si>
  <si>
    <t xml:space="preserve">000130   </t>
  </si>
  <si>
    <t xml:space="preserve">42312201 </t>
  </si>
  <si>
    <t xml:space="preserve"> 90015339</t>
  </si>
  <si>
    <t>HILOS QUIRÚRGICOS ABSORBIBLES APG ATRAMAT 2-0</t>
  </si>
  <si>
    <t>209</t>
  </si>
  <si>
    <t>011245</t>
  </si>
  <si>
    <t>12141904</t>
  </si>
  <si>
    <t>92011469</t>
  </si>
  <si>
    <t>CARGA CON OXIGENO MEDICINAL  A UN TANQUE DE 100 LIBRAS LO DISTRIBUYE ENFOGUE con llenado.</t>
  </si>
  <si>
    <t>90039437</t>
  </si>
  <si>
    <t>GUANTES AMBIDEXTROS DE LATEX, INDIVIDUALES, ESTERILES, TAMAÑO L.</t>
  </si>
  <si>
    <r>
      <t>GUANTES AMBIDEXTROS DE LATEX TAMAÑO MEDIANO. ESTERIL.</t>
    </r>
    <r>
      <rPr>
        <sz val="9"/>
        <color theme="1"/>
        <rFont val="Tahoma"/>
        <family val="2"/>
      </rPr>
      <t xml:space="preserve"> </t>
    </r>
  </si>
  <si>
    <t>MASCARILLA DESECHABLE DE USO MÉDICO: RESPIRADOR Y MASCARILLA QUIRÚRGICA, EN FORMA DE CONCHA, CON FILTRO N95, CON DOS BANDAS ELÁSTICAS, PRESENTACION EN CAJA DE 20 UNIDADES</t>
  </si>
  <si>
    <t>030266</t>
  </si>
  <si>
    <t>COFIA (GORRO) DE FIBRAS DE POLIPROPILENO COLOR BLANCO, ELÁSTICO PARA AJUSTAR A LA CABEZA, PARA ABSORBER LIQUIDOS CORPORALES EN LA CABEZA, EN CAJA DE 100 UNIDADES CADA UNA</t>
  </si>
  <si>
    <t>92112746</t>
  </si>
  <si>
    <r>
      <t xml:space="preserve">Pantalón para Vigilancia (Para Hombre) (Contrato Según Demanda). </t>
    </r>
    <r>
      <rPr>
        <b/>
        <sz val="9"/>
        <rFont val="Tahoma"/>
        <family val="2"/>
      </rPr>
      <t xml:space="preserve">Continuidad de contrato </t>
    </r>
  </si>
  <si>
    <r>
      <t xml:space="preserve">Pantalón para Vigilancia (Para Mujer) (Contrato Según Demanda). </t>
    </r>
    <r>
      <rPr>
        <b/>
        <sz val="9"/>
        <rFont val="Tahoma"/>
        <family val="2"/>
      </rPr>
      <t xml:space="preserve">Continuidad de contrato </t>
    </r>
  </si>
  <si>
    <t>53101602</t>
  </si>
  <si>
    <t>92112747</t>
  </si>
  <si>
    <r>
      <t xml:space="preserve">Camisa (Para Hombre) (Contrato Según Demanda). </t>
    </r>
    <r>
      <rPr>
        <b/>
        <sz val="9"/>
        <rFont val="Tahoma"/>
        <family val="2"/>
      </rPr>
      <t>Continuidad de contrato</t>
    </r>
  </si>
  <si>
    <t>53101604</t>
  </si>
  <si>
    <t>92112749</t>
  </si>
  <si>
    <r>
      <t xml:space="preserve">Camisa (Para Mujer) (Contrato Según Demanda). </t>
    </r>
    <r>
      <rPr>
        <b/>
        <sz val="9"/>
        <rFont val="Tahoma"/>
        <family val="2"/>
      </rPr>
      <t>Continuidad de contrato</t>
    </r>
  </si>
  <si>
    <t>92034675</t>
  </si>
  <si>
    <r>
      <t xml:space="preserve">Camiseta (Camiseta Unisex para Hombre y Mujer) (Contrato Según Demanda) </t>
    </r>
    <r>
      <rPr>
        <b/>
        <sz val="9"/>
        <rFont val="Tahoma"/>
        <family val="2"/>
      </rPr>
      <t>Continuidad de contrato</t>
    </r>
  </si>
  <si>
    <t>92112483</t>
  </si>
  <si>
    <r>
      <t xml:space="preserve">Jacket de Tela (Para Hombre) (Contrato Según Demanda). </t>
    </r>
    <r>
      <rPr>
        <b/>
        <sz val="9"/>
        <rFont val="Tahoma"/>
        <family val="2"/>
      </rPr>
      <t>Continuidad de contrato</t>
    </r>
  </si>
  <si>
    <t>53101804</t>
  </si>
  <si>
    <t>92112482</t>
  </si>
  <si>
    <r>
      <t>Jacket de Tela (Para Mujer) (Contrato Según Demanda)</t>
    </r>
    <r>
      <rPr>
        <b/>
        <sz val="9"/>
        <rFont val="Tahoma"/>
        <family val="2"/>
      </rPr>
      <t xml:space="preserve"> Continuidad de contrato</t>
    </r>
  </si>
  <si>
    <t>53102516</t>
  </si>
  <si>
    <t>92100127</t>
  </si>
  <si>
    <r>
      <t xml:space="preserve">Gorra (Unisex para Hombre y Mujer) (Contrato Según Demanda) </t>
    </r>
    <r>
      <rPr>
        <b/>
        <sz val="9"/>
        <rFont val="Tahoma"/>
        <family val="2"/>
      </rPr>
      <t>Continuidad de contrato</t>
    </r>
  </si>
  <si>
    <t>92112864</t>
  </si>
  <si>
    <r>
      <t xml:space="preserve">Bota Caña Alta Tipo Policial (Para Hombre) (Contrato Según Demanda) </t>
    </r>
    <r>
      <rPr>
        <b/>
        <sz val="9"/>
        <rFont val="Tahoma"/>
        <family val="2"/>
      </rPr>
      <t>Continuidad de contrato</t>
    </r>
  </si>
  <si>
    <t>92112865</t>
  </si>
  <si>
    <r>
      <t xml:space="preserve">Bota Caña Alta Tipo Policial (Para Mujer) (Contrato Según Demanda) </t>
    </r>
    <r>
      <rPr>
        <b/>
        <sz val="9"/>
        <rFont val="Tahoma"/>
        <family val="2"/>
      </rPr>
      <t>Continuidad de contrato</t>
    </r>
  </si>
  <si>
    <r>
      <t xml:space="preserve">Chaleco Seguridad (Chaleco Anti punta para Hombre y Mujer, Contrato Según Demanda) </t>
    </r>
    <r>
      <rPr>
        <b/>
        <sz val="9"/>
        <rFont val="Tahoma"/>
        <family val="2"/>
      </rPr>
      <t>Continuidad de contrato</t>
    </r>
  </si>
  <si>
    <t>010001</t>
  </si>
  <si>
    <t>46181502</t>
  </si>
  <si>
    <t>92022875</t>
  </si>
  <si>
    <r>
      <t xml:space="preserve">Chaleco Antibalas (Para Hombre, Contrato Según Demanda). </t>
    </r>
    <r>
      <rPr>
        <b/>
        <sz val="9"/>
        <rFont val="Tahoma"/>
        <family val="2"/>
      </rPr>
      <t>Continuidad de contrato</t>
    </r>
  </si>
  <si>
    <r>
      <t xml:space="preserve">Chaleco Antibalas (Para mujer, Contrato Según Demanda). </t>
    </r>
    <r>
      <rPr>
        <b/>
        <sz val="9"/>
        <rFont val="Tahoma"/>
        <family val="2"/>
      </rPr>
      <t>Continuidad de contrato</t>
    </r>
  </si>
  <si>
    <t>080605</t>
  </si>
  <si>
    <t>46171633</t>
  </si>
  <si>
    <t xml:space="preserve">92077990 
</t>
  </si>
  <si>
    <r>
      <t xml:space="preserve">DETECTOR DE METALES PARA RESGISTRO (USO POLICIAL, USO MANUAL,FRECUENCIA DE FUNCIONAMIENTO 95 Hz, PARA USO DE BATERIA DE 9 VOLTIOS, SISTEMA DE AUTOCALIBRACION, EMPUÑADURA DE DISEÑO ERGONOMICO, ALTO 48,3 cm X ANCHO 8,3 cm. </t>
    </r>
    <r>
      <rPr>
        <b/>
        <sz val="9"/>
        <rFont val="Tahoma"/>
        <family val="2"/>
      </rPr>
      <t>Continuidad de Contrato</t>
    </r>
  </si>
  <si>
    <t>92087399</t>
  </si>
  <si>
    <t>DETECTOR DE METALES TIPO SILLA</t>
  </si>
  <si>
    <t>008920</t>
  </si>
  <si>
    <t xml:space="preserve">46151503
</t>
  </si>
  <si>
    <t xml:space="preserve">92078890 </t>
  </si>
  <si>
    <r>
      <t xml:space="preserve">ESCUDO DE PROTECCION ANTIMOTIN, FABRICADO EN POLICARBONATO, MEDIDAS 1 m DE ALTO, ANCHO 57 cm ( +-3), GRUESO DEL MATERIAL DE AL MENOS 3 mm (+- 20%). </t>
    </r>
    <r>
      <rPr>
        <b/>
        <sz val="9"/>
        <rFont val="Tahoma"/>
        <family val="2"/>
      </rPr>
      <t>Continuidad de contrato</t>
    </r>
  </si>
  <si>
    <t>46101601</t>
  </si>
  <si>
    <t>92067460</t>
  </si>
  <si>
    <r>
      <t xml:space="preserve">MUNICION PARA ARMA DE FUEGO CALIBRE 5,56 mm, NO DEBE SER EXPANSIVA NI RECARGADA, EN CAJAS DE 20 UNIDADES. </t>
    </r>
    <r>
      <rPr>
        <b/>
        <sz val="9"/>
        <rFont val="Tahoma"/>
        <family val="2"/>
      </rPr>
      <t>Continuidad de contrato</t>
    </r>
  </si>
  <si>
    <t xml:space="preserve">46101601
</t>
  </si>
  <si>
    <t xml:space="preserve">92067563 </t>
  </si>
  <si>
    <r>
      <t xml:space="preserve">MUNICION PARA ARMA DE FUEGO CALIBRE 9 mm, NO DEBE SER EXPANSIVA NI RECARGADA, EN CAJAS DE 50 UNIDADES. </t>
    </r>
    <r>
      <rPr>
        <b/>
        <sz val="9"/>
        <rFont val="Tahoma"/>
        <family val="2"/>
      </rPr>
      <t>Continuidad de contrato</t>
    </r>
  </si>
  <si>
    <t xml:space="preserve">92076858 </t>
  </si>
  <si>
    <r>
      <t xml:space="preserve">BALAS, CALIBRE 38 Spl, PESO 130 g, CASQUILLO DE COBRE, EN CAJAS DE 50 UNIDADES. </t>
    </r>
    <r>
      <rPr>
        <b/>
        <sz val="9"/>
        <rFont val="Tahoma"/>
        <family val="2"/>
      </rPr>
      <t>Continuidad de contrato</t>
    </r>
  </si>
  <si>
    <t xml:space="preserve">92078891 </t>
  </si>
  <si>
    <r>
      <t xml:space="preserve">TIRO PARA REVOLVER CALIBRE 30, (MUNICION CALIBRE 30M1, CARTUCHO DE COBRE, LA MUNICION DEBE TENER EN EL CULOTE IMPRESO EL CALIBRE Y EL NOMBRE DEL FABRICANTE. </t>
    </r>
    <r>
      <rPr>
        <b/>
        <sz val="9"/>
        <rFont val="Tahoma"/>
        <family val="2"/>
      </rPr>
      <t>Continuidad de contrato</t>
    </r>
  </si>
  <si>
    <t xml:space="preserve">92078892 </t>
  </si>
  <si>
    <r>
      <t xml:space="preserve">BALA PARA ESCOPETA CALIBRE 12, DE PERDIGONES, DE PLOMO, CUERPO O CARTUCHO EN PLASTICO, TIPO DE FULMINANTE BOXER NO CORROSIVO. </t>
    </r>
    <r>
      <rPr>
        <b/>
        <sz val="9"/>
        <rFont val="Tahoma"/>
        <family val="2"/>
      </rPr>
      <t>Continuidad de contrato</t>
    </r>
  </si>
  <si>
    <t>001220</t>
  </si>
  <si>
    <t>46101802</t>
  </si>
  <si>
    <t>92038553</t>
  </si>
  <si>
    <r>
      <t xml:space="preserve">CINTURON PARA OFICIAL SEGURIDAD, COLOR NEGRO, NYLON, TAMAÑO AJUSTABLE, CIERRE PRENSA PLASTICA O METÁLICA, MÍNIMO 4 PRENSAS SUJECIÓN DE NYLON, CON PORTA ESPOSAS, BASTON, SPRAY, RADIO, FOCO Y ARMA (PARA DIFERENTES TIPOS DE 9 mm). </t>
    </r>
    <r>
      <rPr>
        <b/>
        <sz val="9"/>
        <rFont val="Tahoma"/>
        <family val="2"/>
      </rPr>
      <t>Continuidad de contrato</t>
    </r>
  </si>
  <si>
    <t>46151506</t>
  </si>
  <si>
    <t xml:space="preserve">92077989 </t>
  </si>
  <si>
    <r>
      <t>BASTON POLICIAL, FABRICADO EN POLICARBONATO/VIRGEN Y POLIMERO, CON UN PESO APROXIMADO DE 660 g, EMPUÑADURA FORRADA EN HULE PARA UN MEJOR AGARRE.</t>
    </r>
    <r>
      <rPr>
        <b/>
        <sz val="9"/>
        <rFont val="Tahoma"/>
        <family val="2"/>
      </rPr>
      <t xml:space="preserve"> Continuidad de contrato</t>
    </r>
  </si>
  <si>
    <t xml:space="preserve">46151601
</t>
  </si>
  <si>
    <t xml:space="preserve">92077988 </t>
  </si>
  <si>
    <r>
      <t>ESPOSAS METALICAS PARA MANO, FABRICADAS EN ALUMINIO GRADO AEROESPACIAL, CADENAS DE ACERO, EL PERIMETRO INTERIOR DE LAS ESPOSAS SERA DE 200 mm.</t>
    </r>
    <r>
      <rPr>
        <b/>
        <sz val="9"/>
        <rFont val="Tahoma"/>
        <family val="2"/>
      </rPr>
      <t xml:space="preserve"> Continuidad de contrato</t>
    </r>
  </si>
  <si>
    <t>39111702</t>
  </si>
  <si>
    <t>92001373</t>
  </si>
  <si>
    <r>
      <t xml:space="preserve">Foco portátil, largo, metálico, alimentado con baterías, para todo uso. </t>
    </r>
    <r>
      <rPr>
        <b/>
        <sz val="9"/>
        <rFont val="Tahoma"/>
        <family val="2"/>
      </rPr>
      <t>Continuidad de contrato</t>
    </r>
  </si>
  <si>
    <t>004400</t>
  </si>
  <si>
    <t>49181601</t>
  </si>
  <si>
    <t>92080051</t>
  </si>
  <si>
    <t>SILUETA PARA POLÍGONO (FIGURA HUMANA). TAMAÑO 61 cm X 94 cm.</t>
  </si>
  <si>
    <t>24111503</t>
  </si>
  <si>
    <t xml:space="preserve"> 92080072</t>
  </si>
  <si>
    <t>BOLSA PLÁSTICA TRASPARENTE ALTA SEGURIDAD PARA EVIDENCIA 23 cm X 31 cm, TRAMAS ESPECIALES PARA ESCRITURA CON BOLÍGRAFO. PERSONALIZADA.</t>
  </si>
  <si>
    <t>140401</t>
  </si>
  <si>
    <t>53102508</t>
  </si>
  <si>
    <t>92088643</t>
  </si>
  <si>
    <t>BRAZALETE DE PAPEL COLOR ROJO MEDIDAS 1,9 cm X 25 cm AMERICANO DE PAPEL TIPO TYVEK CON CUPON DESPRENDIBLE NUMERADO</t>
  </si>
  <si>
    <t>25101702</t>
  </si>
  <si>
    <t>92030558</t>
  </si>
  <si>
    <r>
      <t xml:space="preserve">VEHICULO POLICIAL, TIPO PICK UP, MANUAL, DOBLE TRACCION, CINCO PASAJEROS, TAPICERIA DE TELA, CIERRE CENTRAL, CON ARO R16, DIESEL, TURBO INTERCOOLER, CON PARLANTE, LUCES DE EMERGENCIA Y SIRENA CON PERIFONEO PARA EL TRASLADO DE PRIVADOS DE LIBERTAD. </t>
    </r>
    <r>
      <rPr>
        <b/>
        <sz val="9"/>
        <rFont val="Tahoma"/>
        <family val="2"/>
      </rPr>
      <t>Continuidad de contrato</t>
    </r>
  </si>
  <si>
    <r>
      <t xml:space="preserve">VEHICULO POLICIAL, TIPO PICK UP, MANUAL, DOBLE TRACCION, CINCO PASAJEROS, TAPICERIA DE TELA, CIERRE CENTRAL, CON ARO R16, DIESEL, TURBO INTERCOOLER, CON PARLANTE, LUCES DE EMERGENCIA Y SIRENA CON PERIFONEO PARA LA UNIDAD CANINA. </t>
    </r>
    <r>
      <rPr>
        <b/>
        <sz val="9"/>
        <rFont val="Tahoma"/>
        <family val="2"/>
      </rPr>
      <t>Continuidad de contrato</t>
    </r>
  </si>
  <si>
    <r>
      <t xml:space="preserve">VEHICULO POLICIAL, TIPO PICK UP, MANUAL, DOBLE TRACCION, CINCO PASAJEROS, TAPICERIA DE TELA, CIERRE CENTRAL, CON ARO R16, DIESEL, TURBO INTERCOOLER, CON PARLANTE, LUCES DE EMERGENCIA Y SIRENA CON PERIFONEO. </t>
    </r>
    <r>
      <rPr>
        <b/>
        <sz val="9"/>
        <rFont val="Tahoma"/>
        <family val="2"/>
      </rPr>
      <t>Continuidad de contrato</t>
    </r>
  </si>
  <si>
    <t>92119652</t>
  </si>
  <si>
    <r>
      <t xml:space="preserve">VEHICULO POLICIAL TIPO PICK UP, DOBLE TRACCION 4x4, DIESEL, 5 PASAJEROS, POTENCIA MAXIMA 150 kW, TRANSMISION MANUAL, ARO R17. </t>
    </r>
    <r>
      <rPr>
        <b/>
        <sz val="9"/>
        <rFont val="Tahoma"/>
        <family val="2"/>
      </rPr>
      <t>Continuidad de contrato</t>
    </r>
  </si>
  <si>
    <r>
      <t xml:space="preserve">MICROBUS DE LUJO PARA 16 PASAJEROS, MOTOR DIESEL, TURBOALIMENTADOR, CON PARLANTE, LUCES DE EMERGENCIA Y SIRENA CON PERIFONEO PARA TRASLADO DE CANINOS. </t>
    </r>
    <r>
      <rPr>
        <b/>
        <sz val="9"/>
        <rFont val="Tahoma"/>
        <family val="2"/>
      </rPr>
      <t>Continuidad de contrato</t>
    </r>
  </si>
  <si>
    <t>92075560</t>
  </si>
  <si>
    <r>
      <t xml:space="preserve">MICROBUS POLICIAL (CONVENIO MARCO), MOTOR DIESEL, TURBOALIMENTADOR, CON PARLANTE, LUCES DE EMERGENCIA Y SIRENA CON PERIFONEO PARA TRASLADO DE PRIVADOS DE LIBERTAD. </t>
    </r>
    <r>
      <rPr>
        <b/>
        <sz val="9"/>
        <rFont val="Tahoma"/>
        <family val="2"/>
      </rPr>
      <t>Continuidad de contrato</t>
    </r>
  </si>
  <si>
    <r>
      <t xml:space="preserve">MICROBUS POLICIAL (CONVENIO MARCO), MOTOR DIESEL, TURBOALIMENTADOR, CON PARLANTE, LUCES DE EMERGENCIA Y SIRENA CON PERIFONEO PARA TRASLADO DE PRIVADOS DE LIBERTAD BLINDADA. </t>
    </r>
    <r>
      <rPr>
        <b/>
        <sz val="9"/>
        <rFont val="Tahoma"/>
        <family val="2"/>
      </rPr>
      <t>Continuidad de contrato</t>
    </r>
  </si>
  <si>
    <t>92103990</t>
  </si>
  <si>
    <r>
      <t xml:space="preserve">CUADRACICLO MONOCILINDRICO OHV DE 4 TIEMPOS, 2 PASAJEROS, CILINDRADA 410-450 CC, TRACCION 4X4, TANQUE DE COMBUSTIBLE DE 15,14 L (4 Gal) CON CAPACIDAD PARA 2 PERSONAS, CINCO VELOCIDADES, FRENO DELANTERO DE DISCO Y TRASERO DE TAMBOR. </t>
    </r>
    <r>
      <rPr>
        <b/>
        <sz val="9"/>
        <rFont val="Tahoma"/>
        <family val="2"/>
      </rPr>
      <t>Continuidad de contrato</t>
    </r>
  </si>
  <si>
    <t>92123937</t>
  </si>
  <si>
    <r>
      <t xml:space="preserve">CUADRACICLO, MOTOR 4 TIEMPOS, CILINDRADA 675 cc, INYECCION DE COMBUSTIBLE (PGM-FI) (Cuadraciclo tipo Mula) </t>
    </r>
    <r>
      <rPr>
        <b/>
        <sz val="9"/>
        <rFont val="Tahoma"/>
        <family val="2"/>
      </rPr>
      <t>Continuidad de contrato</t>
    </r>
  </si>
  <si>
    <t>92075612</t>
  </si>
  <si>
    <r>
      <t xml:space="preserve">AUTOBUS </t>
    </r>
    <r>
      <rPr>
        <b/>
        <sz val="9"/>
        <rFont val="Tahoma"/>
        <family val="2"/>
      </rPr>
      <t>Continuidad de contrato</t>
    </r>
  </si>
  <si>
    <t xml:space="preserve">92053073 </t>
  </si>
  <si>
    <r>
      <t xml:space="preserve">RADIO DE COMUNICACION TRONCALIZADO DIGITAL, CONTROL DE CANAL 9600 BPS, FRECUENCIAS DE TRANSMISION 806 A 824 MHz, DE RECEPCION 851 a 869 MHz, POTENCIA DE SALIDA 3 W MINIMO, CON BATERIA RECARGABLE TIPO Li-ion, PARA USO PORTATIL. </t>
    </r>
    <r>
      <rPr>
        <b/>
        <sz val="9"/>
        <rFont val="Tahoma"/>
        <family val="2"/>
      </rPr>
      <t>Continuidad de Contrato</t>
    </r>
  </si>
  <si>
    <t xml:space="preserve">43191510  </t>
  </si>
  <si>
    <t xml:space="preserve">92053072 </t>
  </si>
  <si>
    <r>
      <t xml:space="preserve">RADIO DE COMUNICACION TRONCALIZADO DIGITAL MODULACION APCO 25, CONTROL DE CANAL 9600 BPS, FRECUENCIAS DE TRANSMISION 806 A 824 MHz, DE RECEPCION 851 a 869 MHz, POTENCIA DE SALIDA 35 W MINIMO, VOLTAJE 13,8 V DC ± 10%, PARA USAR EN SITIO FIJO (ESCRITORIO). </t>
    </r>
    <r>
      <rPr>
        <b/>
        <sz val="9"/>
        <rFont val="Tahoma"/>
        <family val="2"/>
      </rPr>
      <t>Continuidad de Contrato</t>
    </r>
  </si>
  <si>
    <t xml:space="preserve">43221721  </t>
  </si>
  <si>
    <t xml:space="preserve">92029510 </t>
  </si>
  <si>
    <t>EQUIPO DE MEDICION Y PRUEBA DE RADIOS DE COMUNICACION DIGITALES Y ANALOGICOS.</t>
  </si>
  <si>
    <t>46101503</t>
  </si>
  <si>
    <t xml:space="preserve">92078889 </t>
  </si>
  <si>
    <r>
      <t>FUSIL SEMIAUTOMATICO, EN PLATAFORMA AR15, CALIBRE 5,56 mm, SEGURO MANUAL EXTERNO, DEBE INCLUIR FOCO TACTICO Y MIRA, CAÑON DE ACERO CON ESTRIAS .</t>
    </r>
    <r>
      <rPr>
        <b/>
        <sz val="9"/>
        <rFont val="Tahoma"/>
        <family val="2"/>
      </rPr>
      <t xml:space="preserve"> Continuidad de Contrato</t>
    </r>
  </si>
  <si>
    <t>46101504</t>
  </si>
  <si>
    <t xml:space="preserve">92039940 </t>
  </si>
  <si>
    <r>
      <t xml:space="preserve">ARMA DE FUEGO CALIBRE 9 X 19 (9 MM) CON CARGADOR ADICIONAL. </t>
    </r>
    <r>
      <rPr>
        <b/>
        <sz val="9"/>
        <rFont val="Tahoma"/>
        <family val="2"/>
      </rPr>
      <t>Continuidad de Contrato</t>
    </r>
  </si>
  <si>
    <t>46101502</t>
  </si>
  <si>
    <t>92148094</t>
  </si>
  <si>
    <t>ARMA LANZADORA DE GAS LACRIMOGENO. ADENDA A CONTRATO</t>
  </si>
  <si>
    <t>45121504</t>
  </si>
  <si>
    <t>CAMARA FOTOGRAFICA DIGITAL , DE 18 MEGAPIXELES, PANTALLA LCD INCLINABLE DE ALTA RESOLUCION DE 7.5 CM, CON GPS INTEGRADO, TARJETA SDHC TRANSCEND 32GB CLASE 10, CON LLAVE ELECTRONICA WI-FI</t>
  </si>
  <si>
    <t>56101520</t>
  </si>
  <si>
    <t>92077838</t>
  </si>
  <si>
    <r>
      <t xml:space="preserve">CASILLERO (LOCKER), DOS COMPARTIMENTOS, DEBERA TENER LLAVIN CADA UNO DE LOS COMPARTIMENTOS, FABRICADO EN LAMINA ZINCORE CON TRATAMIENTO ANTICORROSIVO. </t>
    </r>
    <r>
      <rPr>
        <b/>
        <sz val="9"/>
        <rFont val="Tahoma"/>
        <family val="2"/>
      </rPr>
      <t>Continuidad de Contrato</t>
    </r>
  </si>
  <si>
    <t>000905</t>
  </si>
  <si>
    <t>46171624</t>
  </si>
  <si>
    <t>92082708</t>
  </si>
  <si>
    <r>
      <t xml:space="preserve">MAQUINA DE RAYOS X PARA CHEQUEAR EQUIPAJE O PERSONAS. </t>
    </r>
    <r>
      <rPr>
        <b/>
        <sz val="9"/>
        <rFont val="Tahoma"/>
        <family val="2"/>
      </rPr>
      <t>Continuidad de Contrato</t>
    </r>
  </si>
  <si>
    <t>92046410</t>
  </si>
  <si>
    <t>ARCO DETECTOR DE METALES TIPO (DE PASO) DE USO INDUSTRIAL, DE 0,90 m DE ANCHO X 2,1 m DE ALTO Y 0,50 m DE FONDO, CON TECNOLOGIA DE ONDA CONTINUA</t>
  </si>
  <si>
    <t>000102</t>
  </si>
  <si>
    <t>39111709</t>
  </si>
  <si>
    <t>92087245</t>
  </si>
  <si>
    <t>LAMPARA DE EMERGENCIA TIPO LED, COLOR BLANCO,VOLTAJE DE CARGA 120V,MINUTOS DE CARGA 90 min POTENCIA DE 1,5 W, LUMENES DE 81, PARA EMPOTRAR EN INTERIORES, PARA EMERGENCIAS</t>
  </si>
  <si>
    <t>009020</t>
  </si>
  <si>
    <t>25173107</t>
  </si>
  <si>
    <t>SISTEMA DE POSICIONAMIENTO VEHICULAR GLOBAL GPS</t>
  </si>
  <si>
    <t>100030</t>
  </si>
  <si>
    <t>92096648</t>
  </si>
  <si>
    <t>SISTEMA CONTRA INCENDIO (Equipo portátil)</t>
  </si>
  <si>
    <t>Servicios de Alimentación</t>
  </si>
  <si>
    <t>15111510</t>
  </si>
  <si>
    <t>90028096</t>
  </si>
  <si>
    <t xml:space="preserve">Gas licuado </t>
  </si>
  <si>
    <t>1</t>
  </si>
  <si>
    <t>301867800</t>
  </si>
  <si>
    <t>31162702</t>
  </si>
  <si>
    <t>92088331</t>
  </si>
  <si>
    <t>Rodin giratorio</t>
  </si>
  <si>
    <t xml:space="preserve">Rodines fijo </t>
  </si>
  <si>
    <t>46182001</t>
  </si>
  <si>
    <t>90019319</t>
  </si>
  <si>
    <t>MASCARILLA (RESPIRADOR) P/POLVOS Y PARTICULAS NO ACEITOSAS</t>
  </si>
  <si>
    <t>48102098</t>
  </si>
  <si>
    <t>92108712</t>
  </si>
  <si>
    <t>Carrito para transportar alimentos</t>
  </si>
  <si>
    <t>40161502</t>
  </si>
  <si>
    <t>92130287</t>
  </si>
  <si>
    <t>FILTRO DE AGUA (PARA HORNO DE CONVECCIÓN)</t>
  </si>
  <si>
    <t>FILTRO DE AGUA (PARA MÁQUINA LAVA PLATOS)</t>
  </si>
  <si>
    <t>53102799</t>
  </si>
  <si>
    <t>90028046</t>
  </si>
  <si>
    <t>Gabacha docoma</t>
  </si>
  <si>
    <t>92003821</t>
  </si>
  <si>
    <t>Gabacha lineta</t>
  </si>
  <si>
    <t>53101502</t>
  </si>
  <si>
    <t>90031074</t>
  </si>
  <si>
    <t>Pantalón para hombre</t>
  </si>
  <si>
    <t>53101504</t>
  </si>
  <si>
    <t>92038424</t>
  </si>
  <si>
    <t>Patalón para mujer</t>
  </si>
  <si>
    <t>92003555</t>
  </si>
  <si>
    <t>Zapato de trabajo</t>
  </si>
  <si>
    <t>Pares</t>
  </si>
  <si>
    <t>53111602</t>
  </si>
  <si>
    <t>92044730</t>
  </si>
  <si>
    <t xml:space="preserve">Zapatilla </t>
  </si>
  <si>
    <t>000950</t>
  </si>
  <si>
    <t>53111501</t>
  </si>
  <si>
    <t>92009042</t>
  </si>
  <si>
    <t>Botas PVC</t>
  </si>
  <si>
    <t>COFIA (GORRO)</t>
  </si>
  <si>
    <t>000299</t>
  </si>
  <si>
    <t>46181501</t>
  </si>
  <si>
    <t>92008101</t>
  </si>
  <si>
    <t>Delantal</t>
  </si>
  <si>
    <t>47131805</t>
  </si>
  <si>
    <t>92139585</t>
  </si>
  <si>
    <t>LIQUIDO REMOVEDOR DE INCRUSTACIONES DE OXIDO</t>
  </si>
  <si>
    <t>52152301</t>
  </si>
  <si>
    <t>92078906</t>
  </si>
  <si>
    <t xml:space="preserve">Limpiador para horno </t>
  </si>
  <si>
    <t>92027483</t>
  </si>
  <si>
    <t>DETERGENTE LIQUIDO CONCENTRADO</t>
  </si>
  <si>
    <t>92127669</t>
  </si>
  <si>
    <t>DETERGENTE LIQUIDO ALCALINO</t>
  </si>
  <si>
    <t>92108276</t>
  </si>
  <si>
    <t>Dispensador para jabón líquido</t>
  </si>
  <si>
    <t>92139358</t>
  </si>
  <si>
    <t>GUANTES PROTECTORES CONTRA EL CALOR</t>
  </si>
  <si>
    <t>92139359</t>
  </si>
  <si>
    <t>GUANTES PROTECTORES FABRICADOS EN LÁTEX</t>
  </si>
  <si>
    <t>52151704</t>
  </si>
  <si>
    <t>92088601</t>
  </si>
  <si>
    <t>Cuchara doméstica tipo sopera</t>
  </si>
  <si>
    <t>52151703</t>
  </si>
  <si>
    <t>92071883</t>
  </si>
  <si>
    <t>Tenedor plástico</t>
  </si>
  <si>
    <t>52152004</t>
  </si>
  <si>
    <t>92088600</t>
  </si>
  <si>
    <t>Plato doméstico tipo sopero</t>
  </si>
  <si>
    <t>52151502</t>
  </si>
  <si>
    <t>92108683</t>
  </si>
  <si>
    <t>Plato plástico (deschable No. 7)</t>
  </si>
  <si>
    <t>92054591</t>
  </si>
  <si>
    <t>Plato plástico (deschable No. 9)</t>
  </si>
  <si>
    <t>240</t>
  </si>
  <si>
    <t>48101599</t>
  </si>
  <si>
    <t>92133019</t>
  </si>
  <si>
    <t>BANDEJA PARA HORNO</t>
  </si>
  <si>
    <t>92127203</t>
  </si>
  <si>
    <t>48101915</t>
  </si>
  <si>
    <t>92133012</t>
  </si>
  <si>
    <t>BANDEJA PARA SERVIR ALIMENTOS</t>
  </si>
  <si>
    <t>000501</t>
  </si>
  <si>
    <t>52151803</t>
  </si>
  <si>
    <t>92133011</t>
  </si>
  <si>
    <t>Olla arrocera (medidas 65 x 20)</t>
  </si>
  <si>
    <t>001700</t>
  </si>
  <si>
    <t>48101909</t>
  </si>
  <si>
    <t>90012712</t>
  </si>
  <si>
    <t xml:space="preserve">Cafetera de aluminio </t>
  </si>
  <si>
    <t>52152008</t>
  </si>
  <si>
    <t>92139736</t>
  </si>
  <si>
    <t>CAFETERA DE ALUMINIO</t>
  </si>
  <si>
    <t>1800</t>
  </si>
  <si>
    <t>52151604</t>
  </si>
  <si>
    <t>92139733</t>
  </si>
  <si>
    <t>COLADOR FABRICADO EN ALUMINIO</t>
  </si>
  <si>
    <t>2040</t>
  </si>
  <si>
    <t>48101815</t>
  </si>
  <si>
    <t>92139734</t>
  </si>
  <si>
    <t>CUCHARON FABRICADO EN ACERO INOXIDABLE (3 oz)</t>
  </si>
  <si>
    <t>92139735</t>
  </si>
  <si>
    <t>CUCHARON FABRICADO EN ACERO INOXIDABLE (4 oz)</t>
  </si>
  <si>
    <t>003260</t>
  </si>
  <si>
    <t>48102099</t>
  </si>
  <si>
    <t>92108713</t>
  </si>
  <si>
    <t>Carrito para transportar bandejas</t>
  </si>
  <si>
    <t>006405</t>
  </si>
  <si>
    <t>52151504</t>
  </si>
  <si>
    <t>92034940</t>
  </si>
  <si>
    <t>Vasos de papel o cartón</t>
  </si>
  <si>
    <t>009800</t>
  </si>
  <si>
    <t>52151505</t>
  </si>
  <si>
    <t>92014505</t>
  </si>
  <si>
    <t>Removedor plástico para bebidas</t>
  </si>
  <si>
    <t>92079254</t>
  </si>
  <si>
    <t>Hidrolavadora (uso industrial) medidas 1330 x 750 x 1060</t>
  </si>
  <si>
    <r>
      <t xml:space="preserve">Hidrolavadora (uso industrial) medidas </t>
    </r>
    <r>
      <rPr>
        <sz val="10"/>
        <rFont val="Arial"/>
        <family val="2"/>
      </rPr>
      <t xml:space="preserve"> 1285 x 690 x 835</t>
    </r>
  </si>
  <si>
    <t>56101519</t>
  </si>
  <si>
    <t>92108579</t>
  </si>
  <si>
    <t>Mesa de metal (dimensiones 1,90 m largo x 0,70 m fondo x 0,90 m alto</t>
  </si>
  <si>
    <t>92108580</t>
  </si>
  <si>
    <t>Mesa de metal (dimensiones 1,10 m largo x 0,70 m fondo x 0,90 m alto</t>
  </si>
  <si>
    <t>92108714</t>
  </si>
  <si>
    <t>Urna para café, cafetera tipo industrial</t>
  </si>
  <si>
    <t>52141506</t>
  </si>
  <si>
    <t>92081487</t>
  </si>
  <si>
    <t>Congelador tipo doméstico</t>
  </si>
  <si>
    <t>92108587</t>
  </si>
  <si>
    <t>Horno de microondas</t>
  </si>
  <si>
    <t>24131503</t>
  </si>
  <si>
    <t>92082049</t>
  </si>
  <si>
    <t>Cámara de refrigeración</t>
  </si>
  <si>
    <t>48101607</t>
  </si>
  <si>
    <t>90004729</t>
  </si>
  <si>
    <t>Licuadora industrial</t>
  </si>
  <si>
    <t>52141504</t>
  </si>
  <si>
    <t>92108586</t>
  </si>
  <si>
    <t>Cocina eléctrica</t>
  </si>
  <si>
    <t>48101521</t>
  </si>
  <si>
    <t>92082044</t>
  </si>
  <si>
    <t>Cocina de gas</t>
  </si>
  <si>
    <t>000402</t>
  </si>
  <si>
    <t>48101707</t>
  </si>
  <si>
    <t>92081484</t>
  </si>
  <si>
    <t>Refresqueras</t>
  </si>
  <si>
    <t>001720</t>
  </si>
  <si>
    <t>Cafetera industrial</t>
  </si>
  <si>
    <t>002775</t>
  </si>
  <si>
    <t>48101610</t>
  </si>
  <si>
    <t>Pelador de papas eléctrico</t>
  </si>
  <si>
    <t>003700</t>
  </si>
  <si>
    <t>48101501</t>
  </si>
  <si>
    <t>92081482</t>
  </si>
  <si>
    <t>Baño maría eléctrico</t>
  </si>
  <si>
    <t>008600</t>
  </si>
  <si>
    <t>24101511</t>
  </si>
  <si>
    <t>92082046</t>
  </si>
  <si>
    <t>Carro térmico transportador de comida, con baño maría</t>
  </si>
  <si>
    <t>090202</t>
  </si>
  <si>
    <t>52141532</t>
  </si>
  <si>
    <t>92108584</t>
  </si>
  <si>
    <t>Sartén volteable (basculante)</t>
  </si>
  <si>
    <t>090503</t>
  </si>
  <si>
    <t>48101616</t>
  </si>
  <si>
    <t>92081483</t>
  </si>
  <si>
    <t>Procesador de alimentos</t>
  </si>
  <si>
    <t>120401</t>
  </si>
  <si>
    <t>40101502</t>
  </si>
  <si>
    <t>PENDIENTE***</t>
  </si>
  <si>
    <t>Extractor de grasa</t>
  </si>
  <si>
    <t>140501</t>
  </si>
  <si>
    <t>56101543</t>
  </si>
  <si>
    <t>92088429</t>
  </si>
  <si>
    <t>Juego de comedor</t>
  </si>
  <si>
    <t>UNIDAD  200m</t>
  </si>
  <si>
    <t>46182201</t>
  </si>
  <si>
    <t>90030373</t>
  </si>
  <si>
    <t>90030375</t>
  </si>
  <si>
    <t>24101505</t>
  </si>
  <si>
    <t>92036280</t>
  </si>
  <si>
    <t>24101506</t>
  </si>
  <si>
    <t>92100282</t>
  </si>
  <si>
    <t>CINTURON LUMBAR TALLA L, COLOR NEGRO</t>
  </si>
  <si>
    <t>CINTURON LUMBAR TALLA XXL, COLOR NEGRO</t>
  </si>
  <si>
    <t>CARRETILLA HIDRAULICA, MEDIDAS 1220 mm LARGO X 685 mm ANCHO, CAPACIDAD CARGA 3000 Kg, RUEDAS NILON 180 X 50 mm DIAMETRO, ELEVACION MOVIMIENTO PISTON 85/75 mm</t>
  </si>
  <si>
    <t>CARRETILLA MANUAL, TUBO REDONDO, TIPO PERRA, CAPACIDAD MINIMA POSICION VERTICAl 181,43 kg (400 Lb), ESTRUCTURA EN ACERO 2,54 cm (1 Pulg), 2 RUEDAS</t>
  </si>
  <si>
    <t xml:space="preserve">Servicios Generales </t>
  </si>
  <si>
    <t>CHINCHES A COLOR EN ACERO ANTIOXIDABLE, EN CAJA DE 100 UNIDADES</t>
  </si>
  <si>
    <r>
      <t> </t>
    </r>
    <r>
      <rPr>
        <sz val="11"/>
        <color theme="1"/>
        <rFont val="Calibri"/>
        <family val="2"/>
      </rPr>
      <t>44122106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</si>
</sst>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3" formatCode="_(* #,##0.00_);_(* \(#,##0.00\);_(* &quot;-&quot;??_);_(@_)"/>
    <numFmt numFmtId="164" formatCode="&quot;₡&quot;#,##0.00"/>
  </numFmts>
  <fonts count="45" x14ac:knownFonts="1">
    <font>
      <sz val="10"/>
      <name val="Arial"/>
    </font>
    <font>
      <sz val="11"/>
      <color theme="1"/>
      <name val="Calibri"/>
      <family val="2"/>
      <scheme val="minor"/>
    </font>
    <font>
      <sz val="10"/>
      <name val="Arial"/>
      <family val="2"/>
    </font>
    <font>
      <b/>
      <sz val="10"/>
      <name val="Arial"/>
      <family val="2"/>
    </font>
    <font>
      <sz val="10"/>
      <name val="Arial"/>
      <family val="2"/>
    </font>
    <font>
      <b/>
      <sz val="10"/>
      <color indexed="12"/>
      <name val="Arial"/>
      <family val="2"/>
    </font>
    <font>
      <b/>
      <u/>
      <sz val="10"/>
      <name val="Arial"/>
      <family val="2"/>
    </font>
    <font>
      <b/>
      <sz val="10"/>
      <color indexed="9"/>
      <name val="Arial"/>
      <family val="2"/>
    </font>
    <font>
      <sz val="8"/>
      <name val="Arial"/>
      <family val="2"/>
    </font>
    <font>
      <sz val="10"/>
      <color indexed="12"/>
      <name val="Arial"/>
      <family val="2"/>
    </font>
    <font>
      <sz val="11"/>
      <name val="Bell MT"/>
      <family val="1"/>
    </font>
    <font>
      <sz val="11"/>
      <name val="Times New Roman"/>
      <family val="1"/>
    </font>
    <font>
      <b/>
      <sz val="11"/>
      <name val="Arial Narrow"/>
      <family val="2"/>
    </font>
    <font>
      <sz val="11"/>
      <name val="Arial Narrow"/>
      <family val="2"/>
    </font>
    <font>
      <sz val="10"/>
      <name val="Times New Roman"/>
      <family val="1"/>
    </font>
    <font>
      <sz val="10"/>
      <color indexed="8"/>
      <name val="Arial"/>
      <family val="2"/>
    </font>
    <font>
      <sz val="10"/>
      <name val="Arial"/>
      <family val="2"/>
    </font>
    <font>
      <b/>
      <sz val="11"/>
      <color indexed="9"/>
      <name val="Calibri"/>
      <family val="2"/>
    </font>
    <font>
      <sz val="10"/>
      <name val="Calibri"/>
      <family val="2"/>
    </font>
    <font>
      <sz val="10"/>
      <color indexed="8"/>
      <name val="Calibri"/>
      <family val="2"/>
    </font>
    <font>
      <sz val="8"/>
      <color indexed="81"/>
      <name val="Tahoma"/>
      <family val="2"/>
    </font>
    <font>
      <b/>
      <sz val="8"/>
      <color indexed="81"/>
      <name val="Tahoma"/>
      <family val="2"/>
    </font>
    <font>
      <sz val="10"/>
      <color indexed="10"/>
      <name val="Calibri"/>
      <family val="2"/>
    </font>
    <font>
      <b/>
      <sz val="11"/>
      <color theme="0" tint="-0.34998626667073579"/>
      <name val="Arial Narrow"/>
      <family val="2"/>
    </font>
    <font>
      <b/>
      <sz val="14"/>
      <color theme="0" tint="-0.34998626667073579"/>
      <name val="Arial Narrow"/>
      <family val="2"/>
    </font>
    <font>
      <sz val="10"/>
      <color theme="1"/>
      <name val="Calibri"/>
      <family val="2"/>
      <scheme val="minor"/>
    </font>
    <font>
      <sz val="11"/>
      <name val="Calibri"/>
      <family val="2"/>
      <scheme val="minor"/>
    </font>
    <font>
      <sz val="16"/>
      <color theme="0" tint="-0.34998626667073579"/>
      <name val="Arial Narrow"/>
      <family val="2"/>
    </font>
    <font>
      <sz val="14"/>
      <color theme="0" tint="-0.34998626667073579"/>
      <name val="Arial Narrow"/>
      <family val="2"/>
    </font>
    <font>
      <sz val="9"/>
      <color indexed="81"/>
      <name val="Tahoma"/>
      <family val="2"/>
    </font>
    <font>
      <b/>
      <sz val="9"/>
      <color indexed="81"/>
      <name val="Tahoma"/>
      <family val="2"/>
    </font>
    <font>
      <b/>
      <sz val="9"/>
      <name val="Arial"/>
      <family val="2"/>
    </font>
    <font>
      <b/>
      <sz val="9"/>
      <color theme="1"/>
      <name val="Arial"/>
      <family val="2"/>
    </font>
    <font>
      <b/>
      <sz val="11"/>
      <name val="Arial"/>
      <family val="2"/>
    </font>
    <font>
      <sz val="9"/>
      <color theme="1"/>
      <name val="Arial"/>
      <family val="2"/>
    </font>
    <font>
      <sz val="9"/>
      <name val="Arial"/>
      <family val="2"/>
    </font>
    <font>
      <b/>
      <u/>
      <sz val="11"/>
      <name val="Arial"/>
      <family val="2"/>
    </font>
    <font>
      <b/>
      <sz val="9"/>
      <color rgb="FF000000"/>
      <name val="Arial"/>
      <family val="2"/>
    </font>
    <font>
      <b/>
      <sz val="11"/>
      <color theme="1"/>
      <name val="Arial"/>
      <family val="2"/>
    </font>
    <font>
      <sz val="12"/>
      <name val="Tahoma"/>
      <family val="2"/>
    </font>
    <font>
      <sz val="8"/>
      <color theme="1"/>
      <name val="Calibri"/>
      <family val="2"/>
      <scheme val="minor"/>
    </font>
    <font>
      <sz val="9"/>
      <name val="Tahoma"/>
      <family val="2"/>
    </font>
    <font>
      <b/>
      <sz val="9"/>
      <name val="Tahoma"/>
      <family val="2"/>
    </font>
    <font>
      <sz val="9"/>
      <color theme="1"/>
      <name val="Tahoma"/>
      <family val="2"/>
    </font>
    <font>
      <sz val="11"/>
      <color theme="1"/>
      <name val="Calibri"/>
      <family val="2"/>
    </font>
  </fonts>
  <fills count="7">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8" tint="-0.49998474074526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diagonal/>
    </border>
    <border>
      <left style="hair">
        <color theme="0" tint="-0.499984740745262"/>
      </left>
      <right/>
      <top style="medium">
        <color theme="0" tint="-0.499984740745262"/>
      </top>
      <bottom style="medium">
        <color theme="0" tint="-0.499984740745262"/>
      </bottom>
      <diagonal/>
    </border>
    <border>
      <left/>
      <right style="hair">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9">
    <xf numFmtId="0" fontId="0" fillId="0" borderId="0"/>
    <xf numFmtId="43" fontId="2"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0" fontId="4" fillId="0" borderId="0"/>
    <xf numFmtId="0" fontId="4" fillId="0" borderId="0"/>
    <xf numFmtId="0" fontId="4" fillId="0" borderId="0"/>
    <xf numFmtId="9" fontId="16" fillId="0" borderId="0" applyFont="0" applyFill="0" applyBorder="0" applyAlignment="0" applyProtection="0"/>
    <xf numFmtId="0" fontId="14" fillId="0" borderId="0"/>
  </cellStyleXfs>
  <cellXfs count="87">
    <xf numFmtId="0" fontId="0" fillId="0" borderId="0" xfId="0"/>
    <xf numFmtId="0" fontId="4" fillId="0" borderId="0" xfId="0" applyFont="1" applyAlignment="1">
      <alignment vertical="center" wrapText="1"/>
    </xf>
    <xf numFmtId="0" fontId="3" fillId="0" borderId="1" xfId="0" applyFont="1" applyBorder="1" applyAlignment="1">
      <alignment horizontal="center" vertical="center" wrapText="1"/>
    </xf>
    <xf numFmtId="0" fontId="4" fillId="0" borderId="2" xfId="0" applyFont="1" applyBorder="1" applyAlignment="1">
      <alignment vertical="center" wrapText="1"/>
    </xf>
    <xf numFmtId="0" fontId="3" fillId="2" borderId="2" xfId="0" applyFont="1" applyFill="1" applyBorder="1" applyAlignment="1">
      <alignment horizontal="right" vertical="center" wrapText="1"/>
    </xf>
    <xf numFmtId="0" fontId="6" fillId="2" borderId="2" xfId="0" applyFont="1" applyFill="1" applyBorder="1" applyAlignment="1">
      <alignment vertical="center" wrapText="1"/>
    </xf>
    <xf numFmtId="0" fontId="3" fillId="3" borderId="2" xfId="0" applyFont="1" applyFill="1" applyBorder="1" applyAlignment="1">
      <alignment horizontal="right" vertical="center" wrapText="1"/>
    </xf>
    <xf numFmtId="0" fontId="6" fillId="3" borderId="2" xfId="0" applyFont="1" applyFill="1" applyBorder="1" applyAlignment="1">
      <alignment vertical="center" wrapText="1"/>
    </xf>
    <xf numFmtId="0" fontId="4" fillId="0" borderId="2" xfId="0" applyFont="1" applyBorder="1" applyAlignment="1">
      <alignment horizontal="right" vertical="center" wrapText="1"/>
    </xf>
    <xf numFmtId="0" fontId="4" fillId="0" borderId="2" xfId="0" applyFont="1" applyFill="1" applyBorder="1" applyAlignment="1">
      <alignment horizontal="right" vertical="center" wrapText="1"/>
    </xf>
    <xf numFmtId="49" fontId="3" fillId="3" borderId="2" xfId="1" applyNumberFormat="1" applyFont="1" applyFill="1" applyBorder="1" applyAlignment="1">
      <alignment vertical="center" wrapText="1"/>
    </xf>
    <xf numFmtId="0" fontId="4" fillId="0" borderId="2" xfId="1" applyNumberFormat="1" applyFont="1" applyBorder="1" applyAlignment="1" applyProtection="1">
      <alignment horizontal="justify" vertical="center" wrapText="1"/>
      <protection locked="0"/>
    </xf>
    <xf numFmtId="49" fontId="5" fillId="2" borderId="2" xfId="1" applyNumberFormat="1" applyFont="1" applyFill="1" applyBorder="1" applyAlignment="1">
      <alignment vertical="center" wrapText="1"/>
    </xf>
    <xf numFmtId="0" fontId="4" fillId="0" borderId="2" xfId="0" applyFont="1" applyFill="1" applyBorder="1" applyAlignment="1">
      <alignment vertical="center" wrapText="1"/>
    </xf>
    <xf numFmtId="49" fontId="4" fillId="0" borderId="0" xfId="0" applyNumberFormat="1" applyFont="1" applyAlignment="1">
      <alignment vertical="center" wrapText="1"/>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7" fillId="4" borderId="2" xfId="0" applyFont="1" applyFill="1" applyBorder="1" applyAlignment="1">
      <alignment horizontal="right" vertical="center" wrapText="1"/>
    </xf>
    <xf numFmtId="0" fontId="4" fillId="0" borderId="2" xfId="1" applyNumberFormat="1" applyFont="1" applyBorder="1" applyAlignment="1">
      <alignment horizontal="justify" vertical="center" wrapText="1"/>
    </xf>
    <xf numFmtId="0" fontId="4" fillId="0" borderId="1" xfId="0" applyFont="1" applyFill="1" applyBorder="1" applyAlignment="1">
      <alignment horizontal="right" vertical="center" wrapText="1"/>
    </xf>
    <xf numFmtId="0" fontId="4" fillId="0" borderId="2" xfId="1" applyNumberFormat="1" applyFont="1" applyFill="1" applyBorder="1" applyAlignment="1" applyProtection="1">
      <alignment horizontal="justify" vertical="center" wrapText="1"/>
      <protection locked="0"/>
    </xf>
    <xf numFmtId="0" fontId="4" fillId="0" borderId="4" xfId="1" applyNumberFormat="1" applyFont="1" applyFill="1" applyBorder="1" applyAlignment="1">
      <alignment horizontal="justify" vertical="center" wrapText="1"/>
    </xf>
    <xf numFmtId="0" fontId="5" fillId="0" borderId="0" xfId="0" applyFont="1" applyAlignment="1">
      <alignment horizontal="justify" vertical="center" wrapText="1"/>
    </xf>
    <xf numFmtId="0" fontId="9" fillId="0" borderId="0" xfId="0" applyFont="1"/>
    <xf numFmtId="43" fontId="9" fillId="0" borderId="0" xfId="0" applyNumberFormat="1" applyFont="1" applyAlignment="1">
      <alignment horizontal="justify" vertical="center" wrapText="1"/>
    </xf>
    <xf numFmtId="41" fontId="9" fillId="0" borderId="0" xfId="0" applyNumberFormat="1" applyFont="1" applyAlignment="1">
      <alignment horizontal="justify" vertical="center" wrapText="1"/>
    </xf>
    <xf numFmtId="41" fontId="4" fillId="0" borderId="0" xfId="0" applyNumberFormat="1" applyFont="1" applyAlignment="1">
      <alignment vertical="center" wrapText="1"/>
    </xf>
    <xf numFmtId="0" fontId="4" fillId="0" borderId="3" xfId="1" applyNumberFormat="1" applyFont="1" applyFill="1" applyBorder="1" applyAlignment="1">
      <alignment horizontal="justify" vertical="center" wrapText="1"/>
    </xf>
    <xf numFmtId="0" fontId="4" fillId="0" borderId="1" xfId="0" applyFont="1" applyFill="1" applyBorder="1" applyAlignment="1">
      <alignment vertical="center" wrapText="1"/>
    </xf>
    <xf numFmtId="41" fontId="4" fillId="0" borderId="4" xfId="1" applyNumberFormat="1" applyFont="1" applyBorder="1" applyAlignment="1">
      <alignment vertical="center" wrapText="1"/>
    </xf>
    <xf numFmtId="41" fontId="4" fillId="0" borderId="4" xfId="1" applyNumberFormat="1" applyFont="1" applyFill="1" applyBorder="1" applyAlignment="1">
      <alignment vertical="center" wrapText="1"/>
    </xf>
    <xf numFmtId="41" fontId="4" fillId="0" borderId="2" xfId="1" applyNumberFormat="1" applyFont="1" applyBorder="1" applyAlignment="1">
      <alignment vertical="center" wrapText="1"/>
    </xf>
    <xf numFmtId="41" fontId="3" fillId="2" borderId="2" xfId="0" applyNumberFormat="1" applyFont="1" applyFill="1" applyBorder="1" applyAlignment="1">
      <alignment vertical="center" wrapText="1"/>
    </xf>
    <xf numFmtId="41" fontId="3" fillId="3" borderId="2" xfId="1" applyNumberFormat="1" applyFont="1" applyFill="1" applyBorder="1" applyAlignment="1">
      <alignment vertical="center" wrapText="1"/>
    </xf>
    <xf numFmtId="41" fontId="3" fillId="0" borderId="0" xfId="0" applyNumberFormat="1" applyFont="1" applyAlignment="1">
      <alignment vertical="center" wrapText="1"/>
    </xf>
    <xf numFmtId="41" fontId="4" fillId="0" borderId="1" xfId="1" applyNumberFormat="1" applyFont="1" applyFill="1" applyBorder="1" applyAlignment="1">
      <alignment vertical="center" wrapText="1"/>
    </xf>
    <xf numFmtId="0" fontId="10" fillId="0" borderId="0" xfId="0" applyFont="1" applyFill="1" applyAlignment="1">
      <alignment vertical="center"/>
    </xf>
    <xf numFmtId="0" fontId="11" fillId="0" borderId="0" xfId="0" applyFont="1" applyFill="1" applyAlignment="1">
      <alignment horizontal="center" vertical="center"/>
    </xf>
    <xf numFmtId="0" fontId="12" fillId="0" borderId="0" xfId="0" applyFont="1" applyFill="1" applyAlignment="1">
      <alignment horizontal="center" vertical="center" wrapText="1"/>
    </xf>
    <xf numFmtId="49" fontId="12" fillId="0" borderId="0" xfId="0" applyNumberFormat="1" applyFont="1" applyFill="1" applyAlignment="1">
      <alignment horizontal="justify" vertical="center" wrapText="1"/>
    </xf>
    <xf numFmtId="0" fontId="12" fillId="0" borderId="0" xfId="0" applyFont="1" applyFill="1" applyAlignment="1">
      <alignment horizontal="left" vertical="center" wrapText="1"/>
    </xf>
    <xf numFmtId="0" fontId="12" fillId="5" borderId="0" xfId="0" applyFont="1" applyFill="1" applyAlignment="1">
      <alignment horizontal="justify" vertical="center" wrapText="1"/>
    </xf>
    <xf numFmtId="49" fontId="12" fillId="0" borderId="0" xfId="0" applyNumberFormat="1" applyFont="1" applyFill="1" applyAlignment="1">
      <alignment horizontal="center" vertical="center" wrapText="1"/>
    </xf>
    <xf numFmtId="0" fontId="12" fillId="5" borderId="0" xfId="0" applyFont="1" applyFill="1" applyAlignment="1">
      <alignment horizontal="center" vertical="center" wrapText="1"/>
    </xf>
    <xf numFmtId="0" fontId="13" fillId="0" borderId="0" xfId="0" applyFont="1" applyFill="1" applyAlignment="1">
      <alignment horizontal="center" vertical="center"/>
    </xf>
    <xf numFmtId="49" fontId="13" fillId="0" borderId="0" xfId="0" applyNumberFormat="1" applyFont="1" applyFill="1" applyAlignment="1">
      <alignment vertical="center"/>
    </xf>
    <xf numFmtId="0" fontId="13" fillId="0" borderId="0" xfId="0" applyFont="1" applyFill="1" applyAlignment="1">
      <alignment horizontal="left" vertical="center"/>
    </xf>
    <xf numFmtId="0" fontId="13" fillId="5" borderId="0" xfId="0" applyFont="1" applyFill="1" applyAlignment="1">
      <alignment vertical="center"/>
    </xf>
    <xf numFmtId="0" fontId="23" fillId="6" borderId="7" xfId="0" applyFont="1" applyFill="1" applyBorder="1" applyAlignment="1">
      <alignment horizontal="center" vertical="center" wrapText="1"/>
    </xf>
    <xf numFmtId="49" fontId="23" fillId="6" borderId="8" xfId="0" applyNumberFormat="1"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43" fontId="12" fillId="0" borderId="0" xfId="1" applyFont="1" applyFill="1" applyAlignment="1">
      <alignment wrapText="1"/>
    </xf>
    <xf numFmtId="43" fontId="23" fillId="6" borderId="8" xfId="1" applyFont="1" applyFill="1" applyBorder="1" applyAlignment="1">
      <alignment horizontal="center" vertical="center" wrapText="1"/>
    </xf>
    <xf numFmtId="43" fontId="13" fillId="0" borderId="0" xfId="1" applyFont="1" applyFill="1" applyAlignment="1"/>
    <xf numFmtId="0" fontId="15"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0" fontId="24" fillId="0" borderId="0" xfId="0" applyFont="1" applyFill="1" applyBorder="1" applyAlignment="1" applyProtection="1">
      <alignment horizontal="center"/>
      <protection locked="0"/>
    </xf>
    <xf numFmtId="164" fontId="15" fillId="0" borderId="2" xfId="0" applyNumberFormat="1"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5" fillId="0" borderId="2" xfId="5" applyFont="1" applyFill="1" applyBorder="1" applyAlignment="1">
      <alignment horizontal="center" vertical="center" wrapText="1"/>
    </xf>
    <xf numFmtId="49" fontId="23" fillId="6" borderId="10" xfId="0" applyNumberFormat="1" applyFont="1" applyFill="1" applyBorder="1" applyAlignment="1">
      <alignment horizontal="center" vertical="center" wrapText="1"/>
    </xf>
    <xf numFmtId="0" fontId="26" fillId="0" borderId="2" xfId="0" applyFont="1" applyBorder="1" applyAlignment="1">
      <alignment horizontal="center" vertical="center"/>
    </xf>
    <xf numFmtId="0" fontId="17" fillId="0" borderId="0" xfId="0" applyFont="1" applyFill="1" applyAlignment="1">
      <alignment vertical="center"/>
    </xf>
    <xf numFmtId="0" fontId="10" fillId="0" borderId="0" xfId="0" applyFont="1" applyFill="1" applyAlignment="1">
      <alignment vertical="center" wrapText="1"/>
    </xf>
    <xf numFmtId="0" fontId="13" fillId="0" borderId="2" xfId="0" applyFont="1" applyFill="1" applyBorder="1" applyAlignment="1">
      <alignment horizontal="center" vertical="center" wrapText="1"/>
    </xf>
    <xf numFmtId="0" fontId="13" fillId="0" borderId="0" xfId="0" applyFont="1" applyFill="1" applyAlignment="1">
      <alignment horizontal="center" vertical="center" wrapText="1"/>
    </xf>
    <xf numFmtId="0" fontId="1" fillId="0" borderId="2" xfId="0" applyFont="1" applyBorder="1" applyAlignment="1">
      <alignment horizontal="center"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7" fillId="0" borderId="0" xfId="0" applyFont="1" applyFill="1" applyAlignment="1" applyProtection="1">
      <alignment horizontal="center"/>
      <protection locked="0"/>
    </xf>
    <xf numFmtId="49" fontId="27" fillId="0" borderId="0" xfId="0" applyNumberFormat="1" applyFont="1" applyFill="1" applyAlignment="1" applyProtection="1">
      <alignment horizontal="center"/>
      <protection locked="0"/>
    </xf>
    <xf numFmtId="0" fontId="28" fillId="0" borderId="0" xfId="0" applyFont="1" applyFill="1" applyAlignment="1" applyProtection="1">
      <alignment horizontal="center"/>
      <protection locked="0"/>
    </xf>
    <xf numFmtId="49" fontId="28" fillId="0" borderId="0" xfId="0" applyNumberFormat="1" applyFont="1" applyFill="1" applyAlignment="1" applyProtection="1">
      <alignment horizontal="center"/>
      <protection locked="0"/>
    </xf>
    <xf numFmtId="0" fontId="24" fillId="0" borderId="0" xfId="0" applyFont="1" applyFill="1" applyBorder="1" applyAlignment="1" applyProtection="1">
      <alignment horizontal="center"/>
      <protection locked="0"/>
    </xf>
    <xf numFmtId="49" fontId="24" fillId="0" borderId="0" xfId="0" applyNumberFormat="1" applyFont="1" applyFill="1" applyBorder="1" applyAlignment="1" applyProtection="1">
      <alignment horizontal="center"/>
      <protection locked="0"/>
    </xf>
    <xf numFmtId="49" fontId="23" fillId="6" borderId="11" xfId="0" applyNumberFormat="1" applyFont="1" applyFill="1" applyBorder="1" applyAlignment="1">
      <alignment horizontal="center" vertical="center" wrapText="1"/>
    </xf>
    <xf numFmtId="49" fontId="23" fillId="6" borderId="12" xfId="0" applyNumberFormat="1"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6" borderId="12" xfId="0" applyFont="1" applyFill="1" applyBorder="1" applyAlignment="1">
      <alignment horizontal="center" vertical="center" wrapText="1"/>
    </xf>
  </cellXfs>
  <cellStyles count="9">
    <cellStyle name="Millares" xfId="1" builtinId="3"/>
    <cellStyle name="Millares 2" xfId="2"/>
    <cellStyle name="Millares 3" xfId="3"/>
    <cellStyle name="Normal" xfId="0" builtinId="0"/>
    <cellStyle name="Normal 2" xfId="4"/>
    <cellStyle name="Normal 2 2" xfId="5"/>
    <cellStyle name="Normal 4" xfId="6"/>
    <cellStyle name="Normal 6" xfId="8"/>
    <cellStyle name="Porcentaje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0</xdr:rowOff>
    </xdr:from>
    <xdr:to>
      <xdr:col>5</xdr:col>
      <xdr:colOff>0</xdr:colOff>
      <xdr:row>0</xdr:row>
      <xdr:rowOff>0</xdr:rowOff>
    </xdr:to>
    <xdr:sp macro="" textlink="">
      <xdr:nvSpPr>
        <xdr:cNvPr id="132136" name="Text Box 1"/>
        <xdr:cNvSpPr txBox="1">
          <a:spLocks noChangeArrowheads="1"/>
        </xdr:cNvSpPr>
      </xdr:nvSpPr>
      <xdr:spPr bwMode="auto">
        <a:xfrm>
          <a:off x="47625" y="0"/>
          <a:ext cx="104298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0</xdr:row>
      <xdr:rowOff>0</xdr:rowOff>
    </xdr:from>
    <xdr:to>
      <xdr:col>5</xdr:col>
      <xdr:colOff>0</xdr:colOff>
      <xdr:row>0</xdr:row>
      <xdr:rowOff>0</xdr:rowOff>
    </xdr:to>
    <xdr:sp macro="" textlink="">
      <xdr:nvSpPr>
        <xdr:cNvPr id="132137" name="Text Box 2"/>
        <xdr:cNvSpPr txBox="1">
          <a:spLocks noChangeArrowheads="1"/>
        </xdr:cNvSpPr>
      </xdr:nvSpPr>
      <xdr:spPr bwMode="auto">
        <a:xfrm>
          <a:off x="47625" y="0"/>
          <a:ext cx="104298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7</xdr:row>
      <xdr:rowOff>0</xdr:rowOff>
    </xdr:from>
    <xdr:to>
      <xdr:col>4</xdr:col>
      <xdr:colOff>0</xdr:colOff>
      <xdr:row>7</xdr:row>
      <xdr:rowOff>0</xdr:rowOff>
    </xdr:to>
    <xdr:sp macro="" textlink="">
      <xdr:nvSpPr>
        <xdr:cNvPr id="132138" name="Text Box 1"/>
        <xdr:cNvSpPr txBox="1">
          <a:spLocks noChangeArrowheads="1"/>
        </xdr:cNvSpPr>
      </xdr:nvSpPr>
      <xdr:spPr bwMode="auto">
        <a:xfrm>
          <a:off x="47625" y="1724025"/>
          <a:ext cx="5200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7</xdr:row>
      <xdr:rowOff>0</xdr:rowOff>
    </xdr:from>
    <xdr:to>
      <xdr:col>4</xdr:col>
      <xdr:colOff>0</xdr:colOff>
      <xdr:row>7</xdr:row>
      <xdr:rowOff>0</xdr:rowOff>
    </xdr:to>
    <xdr:sp macro="" textlink="">
      <xdr:nvSpPr>
        <xdr:cNvPr id="132139" name="Text Box 2"/>
        <xdr:cNvSpPr txBox="1">
          <a:spLocks noChangeArrowheads="1"/>
        </xdr:cNvSpPr>
      </xdr:nvSpPr>
      <xdr:spPr bwMode="auto">
        <a:xfrm>
          <a:off x="47625" y="1724025"/>
          <a:ext cx="5200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20ANUAL%20DE%20COMPRAS%202018\PLAN%20ANUAL%20DE%20COMPRAS%202018%20ARQUITECTURA%20(Recuperado)%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quitectura 2018"/>
      <sheetName val="AUMENTO ANUAL"/>
    </sheetNames>
    <sheetDataSet>
      <sheetData sheetId="0" refreshError="1"/>
      <sheetData sheetId="1" refreshError="1">
        <row r="8">
          <cell r="B8">
            <v>22050</v>
          </cell>
        </row>
        <row r="240">
          <cell r="B240">
            <v>61766.25</v>
          </cell>
        </row>
        <row r="282">
          <cell r="B282">
            <v>312.08100000000002</v>
          </cell>
        </row>
        <row r="283">
          <cell r="B283">
            <v>266.87849999999997</v>
          </cell>
        </row>
        <row r="284">
          <cell r="B284">
            <v>239.16900000000001</v>
          </cell>
        </row>
        <row r="285">
          <cell r="B285">
            <v>199.79400000000001</v>
          </cell>
        </row>
        <row r="286">
          <cell r="B286">
            <v>199.79400000000001</v>
          </cell>
        </row>
        <row r="288">
          <cell r="B288">
            <v>269.78700000000003</v>
          </cell>
        </row>
        <row r="289">
          <cell r="B289">
            <v>142.91550000000001</v>
          </cell>
        </row>
        <row r="290">
          <cell r="B290">
            <v>142.91550000000001</v>
          </cell>
        </row>
        <row r="292">
          <cell r="B292">
            <v>2100</v>
          </cell>
        </row>
        <row r="294">
          <cell r="B294">
            <v>2110.5</v>
          </cell>
        </row>
        <row r="295">
          <cell r="B295">
            <v>2315.25</v>
          </cell>
        </row>
        <row r="296">
          <cell r="B296">
            <v>302.40000000000003</v>
          </cell>
        </row>
        <row r="298">
          <cell r="B298">
            <v>5241.6000000000004</v>
          </cell>
        </row>
        <row r="300">
          <cell r="B300">
            <v>892.5</v>
          </cell>
        </row>
        <row r="304">
          <cell r="B304">
            <v>1029</v>
          </cell>
        </row>
        <row r="306">
          <cell r="B306">
            <v>15750</v>
          </cell>
        </row>
        <row r="307">
          <cell r="B307">
            <v>5565</v>
          </cell>
        </row>
        <row r="309">
          <cell r="B309">
            <v>3360</v>
          </cell>
        </row>
        <row r="310">
          <cell r="B310">
            <v>2822.4</v>
          </cell>
        </row>
        <row r="311">
          <cell r="B311">
            <v>1105.4190000000001</v>
          </cell>
        </row>
        <row r="312">
          <cell r="B312">
            <v>3990</v>
          </cell>
        </row>
        <row r="313">
          <cell r="B313">
            <v>3260.8380000000002</v>
          </cell>
        </row>
        <row r="314">
          <cell r="B314">
            <v>2415</v>
          </cell>
        </row>
        <row r="315">
          <cell r="B315">
            <v>5775</v>
          </cell>
        </row>
        <row r="318">
          <cell r="B318">
            <v>52.5</v>
          </cell>
        </row>
        <row r="319">
          <cell r="B319">
            <v>5413.3380000000006</v>
          </cell>
        </row>
        <row r="321">
          <cell r="B321">
            <v>2835</v>
          </cell>
        </row>
        <row r="322">
          <cell r="B322">
            <v>5413.3380000000006</v>
          </cell>
        </row>
        <row r="323">
          <cell r="B323">
            <v>6753.6</v>
          </cell>
        </row>
        <row r="324">
          <cell r="B324">
            <v>4289.25</v>
          </cell>
        </row>
        <row r="325">
          <cell r="B325">
            <v>2779.5810000000001</v>
          </cell>
        </row>
        <row r="326">
          <cell r="B326">
            <v>535.5</v>
          </cell>
        </row>
        <row r="328">
          <cell r="B328">
            <v>714.58799999999997</v>
          </cell>
        </row>
        <row r="329">
          <cell r="B329">
            <v>1155</v>
          </cell>
        </row>
        <row r="330">
          <cell r="B330">
            <v>22395.628499999999</v>
          </cell>
        </row>
        <row r="331">
          <cell r="B331">
            <v>23343.537</v>
          </cell>
        </row>
        <row r="332">
          <cell r="B332">
            <v>415.62150000000003</v>
          </cell>
        </row>
        <row r="333">
          <cell r="B333">
            <v>1713.6000000000001</v>
          </cell>
        </row>
        <row r="334">
          <cell r="B334">
            <v>1516.662</v>
          </cell>
        </row>
        <row r="335">
          <cell r="B335">
            <v>363.5625</v>
          </cell>
        </row>
        <row r="337">
          <cell r="B337">
            <v>1890</v>
          </cell>
        </row>
        <row r="344">
          <cell r="B344">
            <v>12075</v>
          </cell>
        </row>
        <row r="345">
          <cell r="B345">
            <v>1008</v>
          </cell>
        </row>
        <row r="346">
          <cell r="B346">
            <v>630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icop.go.cr/moduloTcata/cata/ct/IM_CTJ_GSQ101.js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topLeftCell="A13" workbookViewId="0">
      <selection activeCell="C26" sqref="C26"/>
    </sheetView>
  </sheetViews>
  <sheetFormatPr baseColWidth="10" defaultRowHeight="12.75" x14ac:dyDescent="0.2"/>
  <cols>
    <col min="1" max="1" width="15.5703125" customWidth="1"/>
    <col min="2" max="2" width="3.7109375" customWidth="1"/>
    <col min="3" max="3" width="40" customWidth="1"/>
    <col min="4" max="4" width="19.42578125" style="23" customWidth="1"/>
    <col min="5" max="5" width="78.42578125" customWidth="1"/>
    <col min="6" max="6" width="23.7109375" bestFit="1" customWidth="1"/>
    <col min="7" max="8" width="12.7109375" bestFit="1" customWidth="1"/>
  </cols>
  <sheetData>
    <row r="1" spans="1:6" ht="15" customHeight="1" x14ac:dyDescent="0.2">
      <c r="A1" s="74" t="s">
        <v>27</v>
      </c>
      <c r="B1" s="74"/>
      <c r="C1" s="74"/>
      <c r="D1" s="22"/>
      <c r="E1" s="26" t="s">
        <v>51</v>
      </c>
    </row>
    <row r="2" spans="1:6" x14ac:dyDescent="0.2">
      <c r="A2" s="74" t="s">
        <v>28</v>
      </c>
      <c r="B2" s="74"/>
      <c r="C2" s="74"/>
      <c r="D2" s="25"/>
      <c r="E2" s="26" t="s">
        <v>51</v>
      </c>
    </row>
    <row r="3" spans="1:6" x14ac:dyDescent="0.2">
      <c r="A3" s="15"/>
      <c r="B3" s="15"/>
      <c r="C3" s="15"/>
      <c r="D3" s="24"/>
      <c r="E3" s="26" t="s">
        <v>51</v>
      </c>
    </row>
    <row r="4" spans="1:6" x14ac:dyDescent="0.2">
      <c r="A4" s="75" t="s">
        <v>0</v>
      </c>
      <c r="B4" s="75"/>
      <c r="C4" s="75"/>
      <c r="D4" s="75"/>
      <c r="E4" s="75"/>
    </row>
    <row r="5" spans="1:6" ht="17.25" customHeight="1" thickBot="1" x14ac:dyDescent="0.25">
      <c r="A5" s="75" t="s">
        <v>51</v>
      </c>
      <c r="B5" s="75"/>
      <c r="C5" s="75"/>
      <c r="D5" s="75"/>
      <c r="E5" s="75"/>
    </row>
    <row r="6" spans="1:6" ht="21.75" customHeight="1" x14ac:dyDescent="0.2">
      <c r="A6" s="73" t="s">
        <v>16</v>
      </c>
      <c r="B6" s="73"/>
      <c r="C6" s="73"/>
      <c r="D6" s="73"/>
      <c r="E6" s="73"/>
    </row>
    <row r="7" spans="1:6" ht="43.5" customHeight="1" x14ac:dyDescent="0.2">
      <c r="A7" s="2" t="s">
        <v>53</v>
      </c>
      <c r="B7" s="71" t="s">
        <v>52</v>
      </c>
      <c r="C7" s="72"/>
      <c r="D7" s="16" t="s">
        <v>4</v>
      </c>
      <c r="E7" s="2" t="s">
        <v>54</v>
      </c>
    </row>
    <row r="8" spans="1:6" ht="54" customHeight="1" x14ac:dyDescent="0.2">
      <c r="A8" s="8" t="s">
        <v>29</v>
      </c>
      <c r="B8" s="8"/>
      <c r="C8" s="3" t="s">
        <v>30</v>
      </c>
      <c r="D8" s="29">
        <f>51217000+6000000</f>
        <v>57217000</v>
      </c>
      <c r="E8" s="18" t="s">
        <v>5</v>
      </c>
    </row>
    <row r="9" spans="1:6" ht="38.25" x14ac:dyDescent="0.2">
      <c r="A9" s="9" t="s">
        <v>36</v>
      </c>
      <c r="B9" s="9"/>
      <c r="C9" s="13" t="s">
        <v>37</v>
      </c>
      <c r="D9" s="30">
        <v>1000000</v>
      </c>
      <c r="E9" s="21" t="s">
        <v>6</v>
      </c>
    </row>
    <row r="10" spans="1:6" ht="38.25" x14ac:dyDescent="0.2">
      <c r="A10" s="9" t="s">
        <v>22</v>
      </c>
      <c r="B10" s="9"/>
      <c r="C10" s="13" t="s">
        <v>23</v>
      </c>
      <c r="D10" s="30">
        <v>17500000</v>
      </c>
      <c r="E10" s="21" t="s">
        <v>7</v>
      </c>
    </row>
    <row r="11" spans="1:6" ht="89.25" x14ac:dyDescent="0.2">
      <c r="A11" s="19" t="s">
        <v>19</v>
      </c>
      <c r="B11" s="19"/>
      <c r="C11" s="28" t="s">
        <v>20</v>
      </c>
      <c r="D11" s="35">
        <f>126000000+93000000+218000000</f>
        <v>437000000</v>
      </c>
      <c r="E11" s="27" t="s">
        <v>9</v>
      </c>
      <c r="F11" t="s">
        <v>51</v>
      </c>
    </row>
    <row r="12" spans="1:6" ht="51" x14ac:dyDescent="0.2">
      <c r="A12" s="8" t="s">
        <v>31</v>
      </c>
      <c r="B12" s="8"/>
      <c r="C12" s="3" t="s">
        <v>32</v>
      </c>
      <c r="D12" s="30">
        <f>2500000+22000000+39000000+10000000</f>
        <v>73500000</v>
      </c>
      <c r="E12" s="11" t="s">
        <v>25</v>
      </c>
    </row>
    <row r="13" spans="1:6" ht="78.75" customHeight="1" x14ac:dyDescent="0.2">
      <c r="A13" s="8" t="s">
        <v>40</v>
      </c>
      <c r="B13" s="8"/>
      <c r="C13" s="3" t="s">
        <v>41</v>
      </c>
      <c r="D13" s="30">
        <f>100000+2000000</f>
        <v>2100000</v>
      </c>
      <c r="E13" s="11" t="s">
        <v>1</v>
      </c>
    </row>
    <row r="14" spans="1:6" ht="76.5" x14ac:dyDescent="0.2">
      <c r="A14" s="8" t="s">
        <v>33</v>
      </c>
      <c r="B14" s="8"/>
      <c r="C14" s="3" t="s">
        <v>34</v>
      </c>
      <c r="D14" s="31">
        <f>523125000+11000000</f>
        <v>534125000</v>
      </c>
      <c r="E14" s="18" t="s">
        <v>15</v>
      </c>
    </row>
    <row r="15" spans="1:6" ht="25.5" x14ac:dyDescent="0.2">
      <c r="A15" s="8" t="s">
        <v>38</v>
      </c>
      <c r="B15" s="8"/>
      <c r="C15" s="3" t="s">
        <v>39</v>
      </c>
      <c r="D15" s="31">
        <v>5000000</v>
      </c>
      <c r="E15" s="18" t="s">
        <v>3</v>
      </c>
    </row>
    <row r="16" spans="1:6" ht="56.25" customHeight="1" x14ac:dyDescent="0.2">
      <c r="A16" s="8" t="s">
        <v>55</v>
      </c>
      <c r="B16" s="17"/>
      <c r="C16" s="3" t="s">
        <v>56</v>
      </c>
      <c r="D16" s="31">
        <v>70000000</v>
      </c>
      <c r="E16" s="18" t="s">
        <v>24</v>
      </c>
    </row>
    <row r="17" spans="1:7" ht="56.25" customHeight="1" x14ac:dyDescent="0.2">
      <c r="A17" s="8" t="s">
        <v>12</v>
      </c>
      <c r="B17" s="17"/>
      <c r="C17" s="3" t="s">
        <v>13</v>
      </c>
      <c r="D17" s="31">
        <v>800000000</v>
      </c>
      <c r="E17" s="20" t="s">
        <v>14</v>
      </c>
    </row>
    <row r="18" spans="1:7" ht="76.5" x14ac:dyDescent="0.2">
      <c r="A18" s="9" t="s">
        <v>35</v>
      </c>
      <c r="B18" s="9"/>
      <c r="C18" s="3" t="s">
        <v>42</v>
      </c>
      <c r="D18" s="31">
        <v>90000000</v>
      </c>
      <c r="E18" s="20" t="s">
        <v>18</v>
      </c>
    </row>
    <row r="19" spans="1:7" ht="25.5" x14ac:dyDescent="0.2">
      <c r="A19" s="9" t="s">
        <v>43</v>
      </c>
      <c r="B19" s="9"/>
      <c r="C19" s="3" t="s">
        <v>44</v>
      </c>
      <c r="D19" s="31">
        <v>348000000</v>
      </c>
      <c r="E19" s="11" t="s">
        <v>8</v>
      </c>
      <c r="G19" t="s">
        <v>51</v>
      </c>
    </row>
    <row r="20" spans="1:7" ht="25.5" x14ac:dyDescent="0.2">
      <c r="A20" s="9" t="s">
        <v>10</v>
      </c>
      <c r="B20" s="9"/>
      <c r="C20" s="3" t="s">
        <v>11</v>
      </c>
      <c r="D20" s="31">
        <v>168945414</v>
      </c>
      <c r="E20" s="11" t="s">
        <v>21</v>
      </c>
    </row>
    <row r="21" spans="1:7" ht="81.75" customHeight="1" x14ac:dyDescent="0.2">
      <c r="A21" s="9" t="s">
        <v>45</v>
      </c>
      <c r="B21" s="9"/>
      <c r="C21" s="13" t="s">
        <v>46</v>
      </c>
      <c r="D21" s="31">
        <v>10000000</v>
      </c>
      <c r="E21" s="11" t="s">
        <v>17</v>
      </c>
    </row>
    <row r="22" spans="1:7" ht="17.100000000000001" hidden="1" customHeight="1" x14ac:dyDescent="0.2">
      <c r="A22" s="4">
        <v>7</v>
      </c>
      <c r="B22" s="4"/>
      <c r="C22" s="5" t="s">
        <v>47</v>
      </c>
      <c r="D22" s="32">
        <f>+D23</f>
        <v>0</v>
      </c>
      <c r="E22" s="12"/>
    </row>
    <row r="23" spans="1:7" ht="19.5" hidden="1" customHeight="1" x14ac:dyDescent="0.2">
      <c r="A23" s="6" t="s">
        <v>48</v>
      </c>
      <c r="B23" s="6"/>
      <c r="C23" s="7" t="s">
        <v>49</v>
      </c>
      <c r="D23" s="33">
        <f>SUM(D24)</f>
        <v>0</v>
      </c>
      <c r="E23" s="10"/>
    </row>
    <row r="24" spans="1:7" ht="76.5" hidden="1" x14ac:dyDescent="0.2">
      <c r="A24" s="9" t="s">
        <v>2</v>
      </c>
      <c r="B24" s="9"/>
      <c r="C24" s="13" t="s">
        <v>50</v>
      </c>
      <c r="D24" s="31">
        <v>0</v>
      </c>
      <c r="E24" s="11" t="s">
        <v>26</v>
      </c>
    </row>
    <row r="25" spans="1:7" x14ac:dyDescent="0.2">
      <c r="A25" s="1"/>
      <c r="B25" s="1"/>
      <c r="C25" s="1"/>
      <c r="D25" s="34">
        <f>SUM(D12:D24)</f>
        <v>2101670414</v>
      </c>
      <c r="E25" s="14"/>
    </row>
  </sheetData>
  <mergeCells count="6">
    <mergeCell ref="B7:C7"/>
    <mergeCell ref="A6:E6"/>
    <mergeCell ref="A1:C1"/>
    <mergeCell ref="A2:C2"/>
    <mergeCell ref="A4:E4"/>
    <mergeCell ref="A5:E5"/>
  </mergeCells>
  <phoneticPr fontId="8" type="noConversion"/>
  <printOptions horizontalCentered="1" verticalCentered="1"/>
  <pageMargins left="0" right="0" top="0" bottom="0" header="0" footer="0"/>
  <pageSetup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735"/>
  <sheetViews>
    <sheetView showGridLines="0" tabSelected="1" topLeftCell="F4" zoomScaleNormal="100" workbookViewId="0">
      <pane ySplit="5" topLeftCell="A9" activePane="bottomLeft" state="frozen"/>
      <selection activeCell="A4" sqref="A4"/>
      <selection pane="bottomLeft" activeCell="D1741" sqref="D1741"/>
    </sheetView>
  </sheetViews>
  <sheetFormatPr baseColWidth="10" defaultRowHeight="16.5" x14ac:dyDescent="0.3"/>
  <cols>
    <col min="1" max="1" width="4.140625" style="36" customWidth="1"/>
    <col min="2" max="2" width="18.7109375" style="69" customWidth="1"/>
    <col min="3" max="3" width="17.140625" style="44" customWidth="1"/>
    <col min="4" max="4" width="16" style="45" bestFit="1" customWidth="1"/>
    <col min="5" max="5" width="18.85546875" style="45" bestFit="1" customWidth="1"/>
    <col min="6" max="6" width="16.42578125" style="45" customWidth="1"/>
    <col min="7" max="7" width="18.42578125" style="45" customWidth="1"/>
    <col min="8" max="8" width="34" style="46" customWidth="1"/>
    <col min="9" max="9" width="10" style="44" bestFit="1" customWidth="1"/>
    <col min="10" max="10" width="12" style="44" bestFit="1" customWidth="1"/>
    <col min="11" max="11" width="15.5703125" style="54" customWidth="1"/>
    <col min="12" max="12" width="20.85546875" style="54" customWidth="1"/>
    <col min="13" max="13" width="27.7109375" style="47" bestFit="1" customWidth="1"/>
    <col min="14" max="16384" width="11.42578125" style="36"/>
  </cols>
  <sheetData>
    <row r="1" spans="1:13" x14ac:dyDescent="0.3">
      <c r="B1" s="38"/>
      <c r="C1" s="38"/>
      <c r="D1" s="39"/>
      <c r="E1" s="39"/>
      <c r="F1" s="39"/>
      <c r="G1" s="39"/>
      <c r="H1" s="40"/>
      <c r="I1" s="38"/>
      <c r="J1" s="38"/>
      <c r="K1" s="52"/>
      <c r="L1" s="52"/>
      <c r="M1" s="41"/>
    </row>
    <row r="2" spans="1:13" x14ac:dyDescent="0.3">
      <c r="B2" s="38"/>
      <c r="C2" s="38"/>
      <c r="D2" s="39"/>
      <c r="E2" s="39"/>
      <c r="F2" s="39"/>
      <c r="G2" s="39"/>
      <c r="H2" s="40"/>
      <c r="I2" s="38"/>
      <c r="J2" s="38"/>
      <c r="K2" s="52"/>
      <c r="L2" s="52"/>
      <c r="M2" s="41"/>
    </row>
    <row r="3" spans="1:13" ht="15.75" customHeight="1" x14ac:dyDescent="0.3">
      <c r="B3" s="38"/>
      <c r="C3" s="38" t="s">
        <v>67</v>
      </c>
      <c r="D3" s="42"/>
      <c r="E3" s="42"/>
      <c r="F3" s="42"/>
      <c r="G3" s="42"/>
      <c r="H3" s="38"/>
      <c r="I3" s="38"/>
      <c r="J3" s="38"/>
      <c r="K3" s="52"/>
      <c r="L3" s="52"/>
      <c r="M3" s="43"/>
    </row>
    <row r="4" spans="1:13" ht="22.5" customHeight="1" x14ac:dyDescent="0.3">
      <c r="B4" s="67"/>
      <c r="C4" s="76" t="s">
        <v>68</v>
      </c>
      <c r="D4" s="77"/>
      <c r="E4" s="77"/>
      <c r="F4" s="77"/>
      <c r="G4" s="77"/>
      <c r="H4" s="76"/>
      <c r="I4" s="76"/>
      <c r="J4" s="76"/>
      <c r="K4" s="76"/>
      <c r="L4" s="76"/>
      <c r="M4" s="76"/>
    </row>
    <row r="5" spans="1:13" ht="22.5" customHeight="1" x14ac:dyDescent="0.25">
      <c r="B5" s="67"/>
      <c r="C5" s="78" t="s">
        <v>69</v>
      </c>
      <c r="D5" s="79"/>
      <c r="E5" s="79"/>
      <c r="F5" s="79"/>
      <c r="G5" s="79"/>
      <c r="H5" s="78"/>
      <c r="I5" s="78"/>
      <c r="J5" s="78"/>
      <c r="K5" s="78"/>
      <c r="L5" s="78"/>
      <c r="M5" s="78"/>
    </row>
    <row r="6" spans="1:13" ht="22.5" customHeight="1" thickBot="1" x14ac:dyDescent="0.3">
      <c r="B6" s="67"/>
      <c r="C6" s="80" t="s">
        <v>76</v>
      </c>
      <c r="D6" s="81"/>
      <c r="E6" s="81"/>
      <c r="F6" s="81"/>
      <c r="G6" s="81"/>
      <c r="H6" s="80"/>
      <c r="I6" s="80"/>
      <c r="J6" s="80"/>
      <c r="K6" s="80"/>
      <c r="L6" s="80"/>
      <c r="M6" s="80"/>
    </row>
    <row r="7" spans="1:13" ht="22.5" customHeight="1" thickBot="1" x14ac:dyDescent="0.3">
      <c r="A7" s="66" t="s">
        <v>481</v>
      </c>
      <c r="B7" s="67"/>
      <c r="C7" s="84" t="s">
        <v>74</v>
      </c>
      <c r="D7" s="85"/>
      <c r="E7" s="86"/>
      <c r="F7" s="82" t="s">
        <v>73</v>
      </c>
      <c r="G7" s="83"/>
      <c r="H7" s="59"/>
      <c r="I7" s="59"/>
      <c r="J7" s="59"/>
      <c r="K7" s="59"/>
      <c r="L7" s="59"/>
      <c r="M7" s="59"/>
    </row>
    <row r="8" spans="1:13" s="37" customFormat="1" ht="64.5" customHeight="1" thickBot="1" x14ac:dyDescent="0.25">
      <c r="B8" s="48" t="s">
        <v>75</v>
      </c>
      <c r="C8" s="48" t="s">
        <v>57</v>
      </c>
      <c r="D8" s="49" t="s">
        <v>58</v>
      </c>
      <c r="E8" s="49" t="s">
        <v>59</v>
      </c>
      <c r="F8" s="64" t="s">
        <v>71</v>
      </c>
      <c r="G8" s="64" t="s">
        <v>72</v>
      </c>
      <c r="H8" s="62" t="s">
        <v>65</v>
      </c>
      <c r="I8" s="62" t="s">
        <v>60</v>
      </c>
      <c r="J8" s="50" t="s">
        <v>61</v>
      </c>
      <c r="K8" s="53" t="s">
        <v>62</v>
      </c>
      <c r="L8" s="53" t="s">
        <v>63</v>
      </c>
      <c r="M8" s="51" t="s">
        <v>64</v>
      </c>
    </row>
    <row r="9" spans="1:13" x14ac:dyDescent="0.2">
      <c r="B9" s="68" t="s">
        <v>77</v>
      </c>
      <c r="C9" s="57" t="s">
        <v>78</v>
      </c>
      <c r="D9" s="58" t="s">
        <v>80</v>
      </c>
      <c r="E9" s="56" t="s">
        <v>79</v>
      </c>
      <c r="F9" s="65" t="s">
        <v>396</v>
      </c>
      <c r="G9" s="65" t="s">
        <v>397</v>
      </c>
      <c r="H9" s="63" t="s">
        <v>81</v>
      </c>
      <c r="I9" s="63" t="s">
        <v>2117</v>
      </c>
      <c r="J9" s="61">
        <v>1</v>
      </c>
      <c r="K9" s="60">
        <v>1000000</v>
      </c>
      <c r="L9" s="60">
        <f>+K9*J9</f>
        <v>1000000</v>
      </c>
      <c r="M9" s="55" t="s">
        <v>66</v>
      </c>
    </row>
    <row r="10" spans="1:13" ht="25.5" x14ac:dyDescent="0.2">
      <c r="B10" s="68" t="s">
        <v>77</v>
      </c>
      <c r="C10" s="57" t="s">
        <v>82</v>
      </c>
      <c r="D10" s="58" t="s">
        <v>83</v>
      </c>
      <c r="E10" s="56" t="s">
        <v>84</v>
      </c>
      <c r="F10" s="65" t="s">
        <v>400</v>
      </c>
      <c r="G10" s="65" t="s">
        <v>401</v>
      </c>
      <c r="H10" s="63" t="s">
        <v>85</v>
      </c>
      <c r="I10" s="63" t="s">
        <v>86</v>
      </c>
      <c r="J10" s="61">
        <v>4000</v>
      </c>
      <c r="K10" s="60">
        <v>1000</v>
      </c>
      <c r="L10" s="60">
        <f>+K10*J10</f>
        <v>4000000</v>
      </c>
      <c r="M10" s="55" t="s">
        <v>66</v>
      </c>
    </row>
    <row r="11" spans="1:13" x14ac:dyDescent="0.2">
      <c r="B11" s="68" t="s">
        <v>77</v>
      </c>
      <c r="C11" s="57" t="s">
        <v>82</v>
      </c>
      <c r="D11" s="58" t="s">
        <v>80</v>
      </c>
      <c r="E11" s="56" t="s">
        <v>87</v>
      </c>
      <c r="F11" s="65" t="s">
        <v>402</v>
      </c>
      <c r="G11" s="65" t="s">
        <v>403</v>
      </c>
      <c r="H11" s="63" t="s">
        <v>88</v>
      </c>
      <c r="I11" s="63" t="s">
        <v>2117</v>
      </c>
      <c r="J11" s="61">
        <v>1</v>
      </c>
      <c r="K11" s="60">
        <v>300000</v>
      </c>
      <c r="L11" s="60">
        <f t="shared" ref="L11:L80" si="0">+K11*J11</f>
        <v>300000</v>
      </c>
      <c r="M11" s="55" t="s">
        <v>66</v>
      </c>
    </row>
    <row r="12" spans="1:13" x14ac:dyDescent="0.2">
      <c r="B12" s="68" t="s">
        <v>77</v>
      </c>
      <c r="C12" s="57" t="s">
        <v>89</v>
      </c>
      <c r="D12" s="58" t="s">
        <v>90</v>
      </c>
      <c r="E12" s="56" t="s">
        <v>84</v>
      </c>
      <c r="F12" s="65" t="s">
        <v>404</v>
      </c>
      <c r="G12" s="65" t="s">
        <v>405</v>
      </c>
      <c r="H12" s="63" t="s">
        <v>91</v>
      </c>
      <c r="I12" s="63" t="s">
        <v>2117</v>
      </c>
      <c r="J12" s="61">
        <v>30</v>
      </c>
      <c r="K12" s="60">
        <v>415275</v>
      </c>
      <c r="L12" s="60">
        <f t="shared" si="0"/>
        <v>12458250</v>
      </c>
      <c r="M12" s="55" t="s">
        <v>66</v>
      </c>
    </row>
    <row r="13" spans="1:13" x14ac:dyDescent="0.2">
      <c r="B13" s="68" t="s">
        <v>77</v>
      </c>
      <c r="C13" s="57">
        <v>10804</v>
      </c>
      <c r="D13" s="58" t="s">
        <v>93</v>
      </c>
      <c r="E13" s="56" t="s">
        <v>87</v>
      </c>
      <c r="F13" s="65" t="s">
        <v>659</v>
      </c>
      <c r="G13" s="65">
        <v>92143480</v>
      </c>
      <c r="H13" s="63" t="s">
        <v>660</v>
      </c>
      <c r="I13" s="63" t="s">
        <v>2117</v>
      </c>
      <c r="J13" s="61">
        <v>30</v>
      </c>
      <c r="K13" s="60">
        <v>50000</v>
      </c>
      <c r="L13" s="60">
        <f t="shared" si="0"/>
        <v>1500000</v>
      </c>
      <c r="M13" s="55" t="s">
        <v>66</v>
      </c>
    </row>
    <row r="14" spans="1:13" x14ac:dyDescent="0.2">
      <c r="B14" s="68" t="s">
        <v>77</v>
      </c>
      <c r="C14" s="57">
        <v>10804</v>
      </c>
      <c r="D14" s="58" t="s">
        <v>93</v>
      </c>
      <c r="E14" s="56" t="s">
        <v>87</v>
      </c>
      <c r="F14" s="65" t="s">
        <v>659</v>
      </c>
      <c r="G14" s="65" t="s">
        <v>662</v>
      </c>
      <c r="H14" s="63" t="s">
        <v>661</v>
      </c>
      <c r="I14" s="63" t="s">
        <v>2117</v>
      </c>
      <c r="J14" s="61">
        <v>30</v>
      </c>
      <c r="K14" s="60">
        <v>45000</v>
      </c>
      <c r="L14" s="60">
        <f t="shared" si="0"/>
        <v>1350000</v>
      </c>
      <c r="M14" s="55" t="s">
        <v>66</v>
      </c>
    </row>
    <row r="15" spans="1:13" x14ac:dyDescent="0.2">
      <c r="B15" s="68" t="s">
        <v>77</v>
      </c>
      <c r="C15" s="57" t="s">
        <v>92</v>
      </c>
      <c r="D15" s="58" t="s">
        <v>93</v>
      </c>
      <c r="E15" s="56" t="s">
        <v>94</v>
      </c>
      <c r="F15" s="65" t="s">
        <v>406</v>
      </c>
      <c r="G15" s="65" t="s">
        <v>407</v>
      </c>
      <c r="H15" s="63" t="s">
        <v>95</v>
      </c>
      <c r="I15" s="63" t="s">
        <v>103</v>
      </c>
      <c r="J15" s="61">
        <v>20</v>
      </c>
      <c r="K15" s="60">
        <v>4800</v>
      </c>
      <c r="L15" s="60">
        <f t="shared" si="0"/>
        <v>96000</v>
      </c>
      <c r="M15" s="55" t="s">
        <v>66</v>
      </c>
    </row>
    <row r="16" spans="1:13" x14ac:dyDescent="0.2">
      <c r="B16" s="68" t="s">
        <v>77</v>
      </c>
      <c r="C16" s="57" t="s">
        <v>92</v>
      </c>
      <c r="D16" s="58" t="s">
        <v>96</v>
      </c>
      <c r="E16" s="56" t="s">
        <v>97</v>
      </c>
      <c r="F16" s="65" t="s">
        <v>408</v>
      </c>
      <c r="G16" s="65" t="s">
        <v>409</v>
      </c>
      <c r="H16" s="63" t="s">
        <v>98</v>
      </c>
      <c r="I16" s="63" t="s">
        <v>2117</v>
      </c>
      <c r="J16" s="61">
        <v>20</v>
      </c>
      <c r="K16" s="60">
        <v>1010</v>
      </c>
      <c r="L16" s="60">
        <f t="shared" si="0"/>
        <v>20200</v>
      </c>
      <c r="M16" s="55" t="s">
        <v>66</v>
      </c>
    </row>
    <row r="17" spans="2:13" x14ac:dyDescent="0.2">
      <c r="B17" s="68" t="s">
        <v>77</v>
      </c>
      <c r="C17" s="57" t="s">
        <v>92</v>
      </c>
      <c r="D17" s="58" t="s">
        <v>96</v>
      </c>
      <c r="E17" s="56" t="s">
        <v>87</v>
      </c>
      <c r="F17" s="65" t="s">
        <v>408</v>
      </c>
      <c r="G17" s="65" t="s">
        <v>409</v>
      </c>
      <c r="H17" s="63" t="s">
        <v>99</v>
      </c>
      <c r="I17" s="63" t="s">
        <v>2117</v>
      </c>
      <c r="J17" s="61">
        <v>400</v>
      </c>
      <c r="K17" s="60">
        <v>380</v>
      </c>
      <c r="L17" s="60">
        <f t="shared" si="0"/>
        <v>152000</v>
      </c>
      <c r="M17" s="55" t="s">
        <v>66</v>
      </c>
    </row>
    <row r="18" spans="2:13" x14ac:dyDescent="0.2">
      <c r="B18" s="68" t="s">
        <v>77</v>
      </c>
      <c r="C18" s="57" t="s">
        <v>92</v>
      </c>
      <c r="D18" s="58" t="s">
        <v>100</v>
      </c>
      <c r="E18" s="56" t="s">
        <v>101</v>
      </c>
      <c r="F18" s="65" t="s">
        <v>410</v>
      </c>
      <c r="G18" s="65" t="s">
        <v>411</v>
      </c>
      <c r="H18" s="63" t="s">
        <v>102</v>
      </c>
      <c r="I18" s="63" t="s">
        <v>103</v>
      </c>
      <c r="J18" s="61">
        <v>50</v>
      </c>
      <c r="K18" s="60">
        <v>7250</v>
      </c>
      <c r="L18" s="60">
        <f t="shared" si="0"/>
        <v>362500</v>
      </c>
      <c r="M18" s="55" t="s">
        <v>66</v>
      </c>
    </row>
    <row r="19" spans="2:13" x14ac:dyDescent="0.2">
      <c r="B19" s="68" t="s">
        <v>77</v>
      </c>
      <c r="C19" s="57" t="s">
        <v>104</v>
      </c>
      <c r="D19" s="58" t="s">
        <v>105</v>
      </c>
      <c r="E19" s="56" t="s">
        <v>106</v>
      </c>
      <c r="F19" s="65" t="s">
        <v>412</v>
      </c>
      <c r="G19" s="65">
        <v>92012130</v>
      </c>
      <c r="H19" s="63" t="s">
        <v>107</v>
      </c>
      <c r="I19" s="63" t="s">
        <v>103</v>
      </c>
      <c r="J19" s="61">
        <v>200</v>
      </c>
      <c r="K19" s="60">
        <v>19000</v>
      </c>
      <c r="L19" s="60">
        <f t="shared" si="0"/>
        <v>3800000</v>
      </c>
      <c r="M19" s="55" t="s">
        <v>66</v>
      </c>
    </row>
    <row r="20" spans="2:13" x14ac:dyDescent="0.2">
      <c r="B20" s="68" t="s">
        <v>77</v>
      </c>
      <c r="C20" s="57" t="s">
        <v>104</v>
      </c>
      <c r="D20" s="58" t="s">
        <v>109</v>
      </c>
      <c r="E20" s="56" t="s">
        <v>636</v>
      </c>
      <c r="F20" s="65" t="s">
        <v>413</v>
      </c>
      <c r="G20" s="65">
        <v>92091554</v>
      </c>
      <c r="H20" s="63" t="s">
        <v>110</v>
      </c>
      <c r="I20" s="63" t="s">
        <v>2117</v>
      </c>
      <c r="J20" s="61">
        <v>2000</v>
      </c>
      <c r="K20" s="60">
        <v>2500</v>
      </c>
      <c r="L20" s="60">
        <f t="shared" si="0"/>
        <v>5000000</v>
      </c>
      <c r="M20" s="55" t="s">
        <v>66</v>
      </c>
    </row>
    <row r="21" spans="2:13" x14ac:dyDescent="0.2">
      <c r="B21" s="68" t="s">
        <v>77</v>
      </c>
      <c r="C21" s="57" t="s">
        <v>111</v>
      </c>
      <c r="D21" s="58" t="s">
        <v>83</v>
      </c>
      <c r="E21" s="56" t="s">
        <v>84</v>
      </c>
      <c r="F21" s="65" t="s">
        <v>414</v>
      </c>
      <c r="G21" s="65" t="s">
        <v>415</v>
      </c>
      <c r="H21" s="63" t="s">
        <v>112</v>
      </c>
      <c r="I21" s="63" t="s">
        <v>2117</v>
      </c>
      <c r="J21" s="61">
        <v>400</v>
      </c>
      <c r="K21" s="60">
        <v>515</v>
      </c>
      <c r="L21" s="60">
        <f t="shared" si="0"/>
        <v>206000</v>
      </c>
      <c r="M21" s="55" t="s">
        <v>66</v>
      </c>
    </row>
    <row r="22" spans="2:13" ht="25.5" x14ac:dyDescent="0.2">
      <c r="B22" s="68" t="s">
        <v>77</v>
      </c>
      <c r="C22" s="57" t="s">
        <v>111</v>
      </c>
      <c r="D22" s="58" t="s">
        <v>80</v>
      </c>
      <c r="E22" s="56" t="s">
        <v>84</v>
      </c>
      <c r="F22" s="65" t="s">
        <v>416</v>
      </c>
      <c r="G22" s="65" t="s">
        <v>417</v>
      </c>
      <c r="H22" s="63" t="s">
        <v>113</v>
      </c>
      <c r="I22" s="63" t="s">
        <v>114</v>
      </c>
      <c r="J22" s="61">
        <v>600</v>
      </c>
      <c r="K22" s="60">
        <v>1775</v>
      </c>
      <c r="L22" s="60">
        <f t="shared" si="0"/>
        <v>1065000</v>
      </c>
      <c r="M22" s="55" t="s">
        <v>66</v>
      </c>
    </row>
    <row r="23" spans="2:13" ht="25.5" x14ac:dyDescent="0.2">
      <c r="B23" s="68" t="s">
        <v>77</v>
      </c>
      <c r="C23" s="57" t="s">
        <v>111</v>
      </c>
      <c r="D23" s="58" t="s">
        <v>96</v>
      </c>
      <c r="E23" s="56" t="s">
        <v>115</v>
      </c>
      <c r="F23" s="65" t="s">
        <v>418</v>
      </c>
      <c r="G23" s="65" t="s">
        <v>419</v>
      </c>
      <c r="H23" s="63" t="s">
        <v>116</v>
      </c>
      <c r="I23" s="63" t="s">
        <v>117</v>
      </c>
      <c r="J23" s="61">
        <v>230</v>
      </c>
      <c r="K23" s="60">
        <v>1450</v>
      </c>
      <c r="L23" s="60">
        <f t="shared" si="0"/>
        <v>333500</v>
      </c>
      <c r="M23" s="55" t="s">
        <v>66</v>
      </c>
    </row>
    <row r="24" spans="2:13" ht="25.5" x14ac:dyDescent="0.2">
      <c r="B24" s="68" t="s">
        <v>77</v>
      </c>
      <c r="C24" s="57" t="s">
        <v>111</v>
      </c>
      <c r="D24" s="58" t="s">
        <v>96</v>
      </c>
      <c r="E24" s="56" t="s">
        <v>118</v>
      </c>
      <c r="F24" s="65" t="s">
        <v>418</v>
      </c>
      <c r="G24" s="65" t="s">
        <v>421</v>
      </c>
      <c r="H24" s="63" t="s">
        <v>119</v>
      </c>
      <c r="I24" s="63" t="s">
        <v>117</v>
      </c>
      <c r="J24" s="61">
        <v>230</v>
      </c>
      <c r="K24" s="60">
        <v>900</v>
      </c>
      <c r="L24" s="60">
        <f t="shared" si="0"/>
        <v>207000</v>
      </c>
      <c r="M24" s="55" t="s">
        <v>66</v>
      </c>
    </row>
    <row r="25" spans="2:13" ht="25.5" x14ac:dyDescent="0.2">
      <c r="B25" s="68" t="s">
        <v>77</v>
      </c>
      <c r="C25" s="57" t="s">
        <v>111</v>
      </c>
      <c r="D25" s="58" t="s">
        <v>96</v>
      </c>
      <c r="E25" s="56" t="s">
        <v>120</v>
      </c>
      <c r="F25" s="65" t="s">
        <v>418</v>
      </c>
      <c r="G25" s="65" t="s">
        <v>420</v>
      </c>
      <c r="H25" s="63" t="s">
        <v>121</v>
      </c>
      <c r="I25" s="63" t="s">
        <v>117</v>
      </c>
      <c r="J25" s="61">
        <v>230</v>
      </c>
      <c r="K25" s="60">
        <v>900</v>
      </c>
      <c r="L25" s="60">
        <f t="shared" si="0"/>
        <v>207000</v>
      </c>
      <c r="M25" s="55" t="s">
        <v>66</v>
      </c>
    </row>
    <row r="26" spans="2:13" ht="25.5" x14ac:dyDescent="0.2">
      <c r="B26" s="68" t="s">
        <v>77</v>
      </c>
      <c r="C26" s="57" t="s">
        <v>111</v>
      </c>
      <c r="D26" s="58" t="s">
        <v>96</v>
      </c>
      <c r="E26" s="56" t="s">
        <v>122</v>
      </c>
      <c r="F26" s="65" t="s">
        <v>418</v>
      </c>
      <c r="G26" s="65" t="s">
        <v>422</v>
      </c>
      <c r="H26" s="63" t="s">
        <v>123</v>
      </c>
      <c r="I26" s="63" t="s">
        <v>117</v>
      </c>
      <c r="J26" s="61">
        <v>230</v>
      </c>
      <c r="K26" s="60">
        <v>900</v>
      </c>
      <c r="L26" s="60">
        <f t="shared" si="0"/>
        <v>207000</v>
      </c>
      <c r="M26" s="55" t="s">
        <v>66</v>
      </c>
    </row>
    <row r="27" spans="2:13" x14ac:dyDescent="0.2">
      <c r="B27" s="68" t="s">
        <v>77</v>
      </c>
      <c r="C27" s="57" t="s">
        <v>124</v>
      </c>
      <c r="D27" s="58" t="s">
        <v>80</v>
      </c>
      <c r="E27" s="56" t="s">
        <v>101</v>
      </c>
      <c r="F27" s="65" t="s">
        <v>423</v>
      </c>
      <c r="G27" s="65" t="s">
        <v>424</v>
      </c>
      <c r="H27" s="63" t="s">
        <v>125</v>
      </c>
      <c r="I27" s="63" t="s">
        <v>2117</v>
      </c>
      <c r="J27" s="61">
        <v>100</v>
      </c>
      <c r="K27" s="60">
        <v>3555</v>
      </c>
      <c r="L27" s="60">
        <f t="shared" si="0"/>
        <v>355500</v>
      </c>
      <c r="M27" s="55" t="s">
        <v>66</v>
      </c>
    </row>
    <row r="28" spans="2:13" x14ac:dyDescent="0.2">
      <c r="B28" s="68" t="s">
        <v>77</v>
      </c>
      <c r="C28" s="57" t="s">
        <v>126</v>
      </c>
      <c r="D28" s="58" t="s">
        <v>783</v>
      </c>
      <c r="E28" s="56" t="s">
        <v>159</v>
      </c>
      <c r="F28" s="65"/>
      <c r="G28" s="65"/>
      <c r="H28" s="63" t="s">
        <v>784</v>
      </c>
      <c r="I28" s="63" t="s">
        <v>2117</v>
      </c>
      <c r="J28" s="61">
        <v>1800</v>
      </c>
      <c r="K28" s="60">
        <v>5350</v>
      </c>
      <c r="L28" s="60">
        <f t="shared" si="0"/>
        <v>9630000</v>
      </c>
      <c r="M28" s="55" t="s">
        <v>66</v>
      </c>
    </row>
    <row r="29" spans="2:13" x14ac:dyDescent="0.2">
      <c r="B29" s="68" t="s">
        <v>77</v>
      </c>
      <c r="C29" s="57" t="s">
        <v>126</v>
      </c>
      <c r="D29" s="58" t="s">
        <v>127</v>
      </c>
      <c r="E29" s="56" t="s">
        <v>97</v>
      </c>
      <c r="F29" s="65" t="s">
        <v>425</v>
      </c>
      <c r="G29" s="65" t="s">
        <v>426</v>
      </c>
      <c r="H29" s="63" t="s">
        <v>762</v>
      </c>
      <c r="I29" s="63" t="s">
        <v>2117</v>
      </c>
      <c r="J29" s="61">
        <v>100</v>
      </c>
      <c r="K29" s="60">
        <v>9975</v>
      </c>
      <c r="L29" s="60">
        <f t="shared" si="0"/>
        <v>997500</v>
      </c>
      <c r="M29" s="55" t="s">
        <v>66</v>
      </c>
    </row>
    <row r="30" spans="2:13" x14ac:dyDescent="0.2">
      <c r="B30" s="68" t="s">
        <v>77</v>
      </c>
      <c r="C30" s="57" t="s">
        <v>128</v>
      </c>
      <c r="D30" s="58" t="s">
        <v>109</v>
      </c>
      <c r="E30" s="56" t="s">
        <v>129</v>
      </c>
      <c r="F30" s="65" t="s">
        <v>427</v>
      </c>
      <c r="G30" s="65" t="s">
        <v>428</v>
      </c>
      <c r="H30" s="63" t="s">
        <v>130</v>
      </c>
      <c r="I30" s="63" t="s">
        <v>131</v>
      </c>
      <c r="J30" s="61">
        <v>120</v>
      </c>
      <c r="K30" s="60">
        <v>155</v>
      </c>
      <c r="L30" s="60">
        <f t="shared" si="0"/>
        <v>18600</v>
      </c>
      <c r="M30" s="55" t="s">
        <v>66</v>
      </c>
    </row>
    <row r="31" spans="2:13" x14ac:dyDescent="0.2">
      <c r="B31" s="68" t="s">
        <v>77</v>
      </c>
      <c r="C31" s="57" t="s">
        <v>134</v>
      </c>
      <c r="D31" s="58" t="s">
        <v>135</v>
      </c>
      <c r="E31" s="56" t="s">
        <v>136</v>
      </c>
      <c r="F31" s="65" t="s">
        <v>429</v>
      </c>
      <c r="G31" s="65" t="s">
        <v>430</v>
      </c>
      <c r="H31" s="63" t="s">
        <v>137</v>
      </c>
      <c r="I31" s="63" t="s">
        <v>2117</v>
      </c>
      <c r="J31" s="61">
        <v>30</v>
      </c>
      <c r="K31" s="60">
        <v>9000</v>
      </c>
      <c r="L31" s="60">
        <f t="shared" si="0"/>
        <v>270000</v>
      </c>
      <c r="M31" s="55" t="s">
        <v>66</v>
      </c>
    </row>
    <row r="32" spans="2:13" ht="25.5" x14ac:dyDescent="0.2">
      <c r="B32" s="68" t="s">
        <v>77</v>
      </c>
      <c r="C32" s="57" t="s">
        <v>138</v>
      </c>
      <c r="D32" s="58" t="s">
        <v>139</v>
      </c>
      <c r="E32" s="56" t="s">
        <v>140</v>
      </c>
      <c r="F32" s="65" t="s">
        <v>431</v>
      </c>
      <c r="G32" s="65" t="s">
        <v>432</v>
      </c>
      <c r="H32" s="63" t="s">
        <v>141</v>
      </c>
      <c r="I32" s="63" t="s">
        <v>470</v>
      </c>
      <c r="J32" s="61">
        <v>300</v>
      </c>
      <c r="K32" s="60">
        <v>2070</v>
      </c>
      <c r="L32" s="60">
        <f t="shared" si="0"/>
        <v>621000</v>
      </c>
      <c r="M32" s="55" t="s">
        <v>66</v>
      </c>
    </row>
    <row r="33" spans="2:13" x14ac:dyDescent="0.2">
      <c r="B33" s="68" t="s">
        <v>77</v>
      </c>
      <c r="C33" s="57" t="s">
        <v>142</v>
      </c>
      <c r="D33" s="58" t="s">
        <v>83</v>
      </c>
      <c r="E33" s="56" t="s">
        <v>143</v>
      </c>
      <c r="F33" s="65" t="s">
        <v>437</v>
      </c>
      <c r="G33" s="65" t="s">
        <v>438</v>
      </c>
      <c r="H33" s="63" t="s">
        <v>144</v>
      </c>
      <c r="I33" s="63" t="s">
        <v>2117</v>
      </c>
      <c r="J33" s="61">
        <v>100</v>
      </c>
      <c r="K33" s="60">
        <v>4000</v>
      </c>
      <c r="L33" s="60">
        <f t="shared" si="0"/>
        <v>400000</v>
      </c>
      <c r="M33" s="55" t="s">
        <v>66</v>
      </c>
    </row>
    <row r="34" spans="2:13" x14ac:dyDescent="0.2">
      <c r="B34" s="68" t="s">
        <v>77</v>
      </c>
      <c r="C34" s="57" t="s">
        <v>142</v>
      </c>
      <c r="D34" s="58" t="s">
        <v>80</v>
      </c>
      <c r="E34" s="56" t="s">
        <v>84</v>
      </c>
      <c r="F34" s="65" t="s">
        <v>439</v>
      </c>
      <c r="G34" s="65" t="s">
        <v>440</v>
      </c>
      <c r="H34" s="63" t="s">
        <v>145</v>
      </c>
      <c r="I34" s="63" t="s">
        <v>146</v>
      </c>
      <c r="J34" s="61">
        <v>800</v>
      </c>
      <c r="K34" s="60">
        <v>550</v>
      </c>
      <c r="L34" s="60">
        <f t="shared" si="0"/>
        <v>440000</v>
      </c>
      <c r="M34" s="55" t="s">
        <v>66</v>
      </c>
    </row>
    <row r="35" spans="2:13" ht="38.25" x14ac:dyDescent="0.2">
      <c r="B35" s="68" t="s">
        <v>77</v>
      </c>
      <c r="C35" s="57" t="s">
        <v>142</v>
      </c>
      <c r="D35" s="58" t="s">
        <v>80</v>
      </c>
      <c r="E35" s="56" t="s">
        <v>84</v>
      </c>
      <c r="F35" s="65">
        <v>44122101</v>
      </c>
      <c r="G35" s="65">
        <v>92068927</v>
      </c>
      <c r="H35" s="63" t="s">
        <v>472</v>
      </c>
      <c r="I35" s="63" t="s">
        <v>471</v>
      </c>
      <c r="J35" s="61">
        <v>300</v>
      </c>
      <c r="K35" s="60">
        <v>2600</v>
      </c>
      <c r="L35" s="60">
        <f t="shared" si="0"/>
        <v>780000</v>
      </c>
      <c r="M35" s="55" t="s">
        <v>66</v>
      </c>
    </row>
    <row r="36" spans="2:13" x14ac:dyDescent="0.2">
      <c r="B36" s="68" t="s">
        <v>77</v>
      </c>
      <c r="C36" s="57" t="s">
        <v>142</v>
      </c>
      <c r="D36" s="58" t="s">
        <v>147</v>
      </c>
      <c r="E36" s="56" t="s">
        <v>148</v>
      </c>
      <c r="F36" s="65" t="s">
        <v>441</v>
      </c>
      <c r="G36" s="65" t="s">
        <v>442</v>
      </c>
      <c r="H36" s="63" t="s">
        <v>149</v>
      </c>
      <c r="I36" s="63" t="s">
        <v>150</v>
      </c>
      <c r="J36" s="61">
        <v>800</v>
      </c>
      <c r="K36" s="60">
        <v>3300</v>
      </c>
      <c r="L36" s="60">
        <f t="shared" si="0"/>
        <v>2640000</v>
      </c>
      <c r="M36" s="55" t="s">
        <v>66</v>
      </c>
    </row>
    <row r="37" spans="2:13" x14ac:dyDescent="0.2">
      <c r="B37" s="68" t="s">
        <v>77</v>
      </c>
      <c r="C37" s="57" t="s">
        <v>142</v>
      </c>
      <c r="D37" s="58" t="s">
        <v>147</v>
      </c>
      <c r="E37" s="56" t="s">
        <v>151</v>
      </c>
      <c r="F37" s="65" t="s">
        <v>441</v>
      </c>
      <c r="G37" s="65" t="s">
        <v>443</v>
      </c>
      <c r="H37" s="63" t="s">
        <v>152</v>
      </c>
      <c r="I37" s="63" t="s">
        <v>150</v>
      </c>
      <c r="J37" s="61">
        <v>800</v>
      </c>
      <c r="K37" s="60">
        <v>3300</v>
      </c>
      <c r="L37" s="60">
        <f t="shared" si="0"/>
        <v>2640000</v>
      </c>
      <c r="M37" s="55" t="s">
        <v>66</v>
      </c>
    </row>
    <row r="38" spans="2:13" x14ac:dyDescent="0.2">
      <c r="B38" s="68" t="s">
        <v>77</v>
      </c>
      <c r="C38" s="57" t="s">
        <v>142</v>
      </c>
      <c r="D38" s="58" t="s">
        <v>147</v>
      </c>
      <c r="E38" s="56" t="s">
        <v>153</v>
      </c>
      <c r="F38" s="65" t="s">
        <v>441</v>
      </c>
      <c r="G38" s="65" t="s">
        <v>444</v>
      </c>
      <c r="H38" s="63" t="s">
        <v>154</v>
      </c>
      <c r="I38" s="63" t="s">
        <v>150</v>
      </c>
      <c r="J38" s="61">
        <v>800</v>
      </c>
      <c r="K38" s="60">
        <v>2500</v>
      </c>
      <c r="L38" s="60">
        <f t="shared" si="0"/>
        <v>2000000</v>
      </c>
      <c r="M38" s="55" t="s">
        <v>66</v>
      </c>
    </row>
    <row r="39" spans="2:13" x14ac:dyDescent="0.2">
      <c r="B39" s="68" t="s">
        <v>77</v>
      </c>
      <c r="C39" s="57" t="s">
        <v>142</v>
      </c>
      <c r="D39" s="58" t="s">
        <v>225</v>
      </c>
      <c r="E39" s="56" t="s">
        <v>84</v>
      </c>
      <c r="F39" s="65">
        <v>44121804</v>
      </c>
      <c r="G39" s="65">
        <v>92115904</v>
      </c>
      <c r="H39" s="63" t="s">
        <v>770</v>
      </c>
      <c r="I39" s="63" t="s">
        <v>2117</v>
      </c>
      <c r="J39" s="61">
        <v>3000</v>
      </c>
      <c r="K39" s="60">
        <v>200</v>
      </c>
      <c r="L39" s="60">
        <f t="shared" si="0"/>
        <v>600000</v>
      </c>
      <c r="M39" s="55" t="s">
        <v>66</v>
      </c>
    </row>
    <row r="40" spans="2:13" x14ac:dyDescent="0.2">
      <c r="B40" s="68" t="s">
        <v>77</v>
      </c>
      <c r="C40" s="57" t="s">
        <v>142</v>
      </c>
      <c r="D40" s="58" t="s">
        <v>155</v>
      </c>
      <c r="E40" s="56" t="s">
        <v>156</v>
      </c>
      <c r="F40" s="65" t="s">
        <v>445</v>
      </c>
      <c r="G40" s="65" t="s">
        <v>446</v>
      </c>
      <c r="H40" s="63" t="s">
        <v>157</v>
      </c>
      <c r="I40" s="63" t="s">
        <v>150</v>
      </c>
      <c r="J40" s="61">
        <v>800</v>
      </c>
      <c r="K40" s="60">
        <v>800</v>
      </c>
      <c r="L40" s="60">
        <f t="shared" si="0"/>
        <v>640000</v>
      </c>
      <c r="M40" s="55" t="s">
        <v>66</v>
      </c>
    </row>
    <row r="41" spans="2:13" ht="38.25" x14ac:dyDescent="0.2">
      <c r="B41" s="68" t="s">
        <v>77</v>
      </c>
      <c r="C41" s="57" t="s">
        <v>142</v>
      </c>
      <c r="D41" s="58" t="s">
        <v>158</v>
      </c>
      <c r="E41" s="56" t="s">
        <v>159</v>
      </c>
      <c r="F41" s="65" t="s">
        <v>447</v>
      </c>
      <c r="G41" s="65" t="s">
        <v>448</v>
      </c>
      <c r="H41" s="63" t="s">
        <v>160</v>
      </c>
      <c r="I41" s="63" t="s">
        <v>473</v>
      </c>
      <c r="J41" s="61">
        <v>650</v>
      </c>
      <c r="K41" s="60">
        <v>8690</v>
      </c>
      <c r="L41" s="60">
        <f t="shared" si="0"/>
        <v>5648500</v>
      </c>
      <c r="M41" s="55" t="s">
        <v>66</v>
      </c>
    </row>
    <row r="42" spans="2:13" ht="38.25" x14ac:dyDescent="0.2">
      <c r="B42" s="68" t="s">
        <v>77</v>
      </c>
      <c r="C42" s="57" t="s">
        <v>142</v>
      </c>
      <c r="D42" s="58" t="s">
        <v>158</v>
      </c>
      <c r="E42" s="56" t="s">
        <v>161</v>
      </c>
      <c r="F42" s="65" t="s">
        <v>451</v>
      </c>
      <c r="G42" s="65" t="s">
        <v>453</v>
      </c>
      <c r="H42" s="63" t="s">
        <v>162</v>
      </c>
      <c r="I42" s="63" t="s">
        <v>2117</v>
      </c>
      <c r="J42" s="61">
        <v>500</v>
      </c>
      <c r="K42" s="60">
        <v>798</v>
      </c>
      <c r="L42" s="60">
        <f t="shared" si="0"/>
        <v>399000</v>
      </c>
      <c r="M42" s="55" t="s">
        <v>66</v>
      </c>
    </row>
    <row r="43" spans="2:13" ht="38.25" x14ac:dyDescent="0.2">
      <c r="B43" s="68" t="s">
        <v>77</v>
      </c>
      <c r="C43" s="57" t="s">
        <v>142</v>
      </c>
      <c r="D43" s="58" t="s">
        <v>158</v>
      </c>
      <c r="E43" s="56" t="s">
        <v>163</v>
      </c>
      <c r="F43" s="65" t="s">
        <v>451</v>
      </c>
      <c r="G43" s="65" t="s">
        <v>452</v>
      </c>
      <c r="H43" s="63" t="s">
        <v>164</v>
      </c>
      <c r="I43" s="63" t="s">
        <v>2117</v>
      </c>
      <c r="J43" s="61">
        <v>1000</v>
      </c>
      <c r="K43" s="60">
        <v>791</v>
      </c>
      <c r="L43" s="60">
        <f t="shared" si="0"/>
        <v>791000</v>
      </c>
      <c r="M43" s="55" t="s">
        <v>66</v>
      </c>
    </row>
    <row r="44" spans="2:13" ht="25.5" x14ac:dyDescent="0.2">
      <c r="B44" s="68" t="s">
        <v>77</v>
      </c>
      <c r="C44" s="57" t="s">
        <v>142</v>
      </c>
      <c r="D44" s="58" t="s">
        <v>158</v>
      </c>
      <c r="E44" s="56" t="s">
        <v>166</v>
      </c>
      <c r="F44" s="65" t="s">
        <v>449</v>
      </c>
      <c r="G44" s="65" t="s">
        <v>450</v>
      </c>
      <c r="H44" s="63" t="s">
        <v>165</v>
      </c>
      <c r="I44" s="63" t="s">
        <v>2117</v>
      </c>
      <c r="J44" s="61">
        <v>1000</v>
      </c>
      <c r="K44" s="60">
        <v>700</v>
      </c>
      <c r="L44" s="60">
        <f t="shared" si="0"/>
        <v>700000</v>
      </c>
      <c r="M44" s="55" t="s">
        <v>66</v>
      </c>
    </row>
    <row r="45" spans="2:13" ht="25.5" x14ac:dyDescent="0.2">
      <c r="B45" s="68" t="s">
        <v>77</v>
      </c>
      <c r="C45" s="57" t="s">
        <v>142</v>
      </c>
      <c r="D45" s="58" t="s">
        <v>158</v>
      </c>
      <c r="E45" s="56" t="s">
        <v>167</v>
      </c>
      <c r="F45" s="65" t="s">
        <v>447</v>
      </c>
      <c r="G45" s="65" t="s">
        <v>448</v>
      </c>
      <c r="H45" s="63" t="s">
        <v>168</v>
      </c>
      <c r="I45" s="63" t="s">
        <v>2117</v>
      </c>
      <c r="J45" s="61">
        <v>2000</v>
      </c>
      <c r="K45" s="60">
        <v>900</v>
      </c>
      <c r="L45" s="60">
        <f t="shared" si="0"/>
        <v>1800000</v>
      </c>
      <c r="M45" s="55" t="s">
        <v>66</v>
      </c>
    </row>
    <row r="46" spans="2:13" x14ac:dyDescent="0.2">
      <c r="B46" s="68" t="s">
        <v>77</v>
      </c>
      <c r="C46" s="57" t="s">
        <v>142</v>
      </c>
      <c r="D46" s="58" t="s">
        <v>169</v>
      </c>
      <c r="E46" s="56" t="s">
        <v>170</v>
      </c>
      <c r="F46" s="65" t="s">
        <v>454</v>
      </c>
      <c r="G46" s="65" t="s">
        <v>455</v>
      </c>
      <c r="H46" s="63" t="s">
        <v>474</v>
      </c>
      <c r="I46" s="63" t="s">
        <v>150</v>
      </c>
      <c r="J46" s="61">
        <v>900</v>
      </c>
      <c r="K46" s="60">
        <v>200</v>
      </c>
      <c r="L46" s="60">
        <f t="shared" si="0"/>
        <v>180000</v>
      </c>
      <c r="M46" s="55" t="s">
        <v>66</v>
      </c>
    </row>
    <row r="47" spans="2:13" ht="25.5" x14ac:dyDescent="0.2">
      <c r="B47" s="68" t="s">
        <v>77</v>
      </c>
      <c r="C47" s="57" t="s">
        <v>142</v>
      </c>
      <c r="D47" s="58" t="s">
        <v>105</v>
      </c>
      <c r="E47" s="56" t="s">
        <v>171</v>
      </c>
      <c r="F47" s="65" t="s">
        <v>457</v>
      </c>
      <c r="G47" s="65" t="s">
        <v>458</v>
      </c>
      <c r="H47" s="63" t="s">
        <v>456</v>
      </c>
      <c r="I47" s="63" t="s">
        <v>2117</v>
      </c>
      <c r="J47" s="61">
        <v>500</v>
      </c>
      <c r="K47" s="60">
        <v>280</v>
      </c>
      <c r="L47" s="60">
        <f t="shared" si="0"/>
        <v>140000</v>
      </c>
      <c r="M47" s="55" t="s">
        <v>66</v>
      </c>
    </row>
    <row r="48" spans="2:13" ht="25.5" x14ac:dyDescent="0.2">
      <c r="B48" s="68" t="s">
        <v>77</v>
      </c>
      <c r="C48" s="57" t="s">
        <v>142</v>
      </c>
      <c r="D48" s="58" t="s">
        <v>109</v>
      </c>
      <c r="E48" s="56" t="s">
        <v>84</v>
      </c>
      <c r="F48" s="70" t="s">
        <v>4194</v>
      </c>
      <c r="G48" s="65">
        <v>90030065</v>
      </c>
      <c r="H48" s="63" t="s">
        <v>4193</v>
      </c>
      <c r="I48" s="63" t="s">
        <v>2117</v>
      </c>
      <c r="J48" s="61">
        <v>1000</v>
      </c>
      <c r="K48" s="60">
        <v>300</v>
      </c>
      <c r="L48" s="60">
        <f>+J48*K48</f>
        <v>300000</v>
      </c>
      <c r="M48" s="55" t="s">
        <v>66</v>
      </c>
    </row>
    <row r="49" spans="2:13" ht="25.5" x14ac:dyDescent="0.2">
      <c r="B49" s="68" t="s">
        <v>77</v>
      </c>
      <c r="C49" s="57" t="s">
        <v>142</v>
      </c>
      <c r="D49" s="58" t="s">
        <v>172</v>
      </c>
      <c r="E49" s="56" t="s">
        <v>173</v>
      </c>
      <c r="F49" s="65" t="s">
        <v>475</v>
      </c>
      <c r="G49" s="65" t="s">
        <v>476</v>
      </c>
      <c r="H49" s="63" t="s">
        <v>174</v>
      </c>
      <c r="I49" s="63" t="s">
        <v>2117</v>
      </c>
      <c r="J49" s="61">
        <v>100</v>
      </c>
      <c r="K49" s="60">
        <v>1335</v>
      </c>
      <c r="L49" s="60">
        <f t="shared" si="0"/>
        <v>133500</v>
      </c>
      <c r="M49" s="55" t="s">
        <v>66</v>
      </c>
    </row>
    <row r="50" spans="2:13" x14ac:dyDescent="0.2">
      <c r="B50" s="68" t="s">
        <v>77</v>
      </c>
      <c r="C50" s="57" t="s">
        <v>142</v>
      </c>
      <c r="D50" s="58" t="s">
        <v>172</v>
      </c>
      <c r="E50" s="56" t="s">
        <v>175</v>
      </c>
      <c r="F50" s="65" t="s">
        <v>475</v>
      </c>
      <c r="G50" s="65" t="s">
        <v>484</v>
      </c>
      <c r="H50" s="63" t="s">
        <v>477</v>
      </c>
      <c r="I50" s="63" t="s">
        <v>2117</v>
      </c>
      <c r="J50" s="61">
        <v>30</v>
      </c>
      <c r="K50" s="60">
        <v>9800</v>
      </c>
      <c r="L50" s="60">
        <f t="shared" si="0"/>
        <v>294000</v>
      </c>
      <c r="M50" s="55" t="s">
        <v>66</v>
      </c>
    </row>
    <row r="51" spans="2:13" x14ac:dyDescent="0.2">
      <c r="B51" s="68" t="s">
        <v>77</v>
      </c>
      <c r="C51" s="57" t="s">
        <v>142</v>
      </c>
      <c r="D51" s="58" t="s">
        <v>176</v>
      </c>
      <c r="E51" s="56" t="s">
        <v>97</v>
      </c>
      <c r="F51" s="65" t="s">
        <v>435</v>
      </c>
      <c r="G51" s="65" t="s">
        <v>436</v>
      </c>
      <c r="H51" s="63" t="s">
        <v>177</v>
      </c>
      <c r="I51" s="63" t="s">
        <v>2117</v>
      </c>
      <c r="J51" s="61">
        <v>20</v>
      </c>
      <c r="K51" s="60">
        <v>12430</v>
      </c>
      <c r="L51" s="60">
        <f t="shared" si="0"/>
        <v>248600</v>
      </c>
      <c r="M51" s="55" t="s">
        <v>66</v>
      </c>
    </row>
    <row r="52" spans="2:13" x14ac:dyDescent="0.2">
      <c r="B52" s="68" t="s">
        <v>77</v>
      </c>
      <c r="C52" s="57" t="s">
        <v>142</v>
      </c>
      <c r="D52" s="58" t="s">
        <v>178</v>
      </c>
      <c r="E52" s="56" t="s">
        <v>84</v>
      </c>
      <c r="F52" s="65" t="s">
        <v>459</v>
      </c>
      <c r="G52" s="65" t="s">
        <v>460</v>
      </c>
      <c r="H52" s="63" t="s">
        <v>179</v>
      </c>
      <c r="I52" s="63" t="s">
        <v>2117</v>
      </c>
      <c r="J52" s="61">
        <v>2000</v>
      </c>
      <c r="K52" s="60">
        <v>784</v>
      </c>
      <c r="L52" s="60">
        <f t="shared" si="0"/>
        <v>1568000</v>
      </c>
      <c r="M52" s="55" t="s">
        <v>66</v>
      </c>
    </row>
    <row r="53" spans="2:13" x14ac:dyDescent="0.2">
      <c r="B53" s="68" t="s">
        <v>77</v>
      </c>
      <c r="C53" s="57" t="s">
        <v>142</v>
      </c>
      <c r="D53" s="58" t="s">
        <v>180</v>
      </c>
      <c r="E53" s="56" t="s">
        <v>181</v>
      </c>
      <c r="F53" s="65" t="s">
        <v>478</v>
      </c>
      <c r="G53" s="65" t="s">
        <v>480</v>
      </c>
      <c r="H53" s="63" t="s">
        <v>182</v>
      </c>
      <c r="I53" s="63" t="s">
        <v>150</v>
      </c>
      <c r="J53" s="61">
        <v>200</v>
      </c>
      <c r="K53" s="60">
        <v>1920</v>
      </c>
      <c r="L53" s="60">
        <f t="shared" si="0"/>
        <v>384000</v>
      </c>
      <c r="M53" s="55" t="s">
        <v>66</v>
      </c>
    </row>
    <row r="54" spans="2:13" x14ac:dyDescent="0.2">
      <c r="B54" s="68" t="s">
        <v>77</v>
      </c>
      <c r="C54" s="57" t="s">
        <v>142</v>
      </c>
      <c r="D54" s="58" t="s">
        <v>180</v>
      </c>
      <c r="E54" s="56" t="s">
        <v>183</v>
      </c>
      <c r="F54" s="65" t="s">
        <v>478</v>
      </c>
      <c r="G54" s="65" t="s">
        <v>479</v>
      </c>
      <c r="H54" s="63" t="s">
        <v>184</v>
      </c>
      <c r="I54" s="63" t="s">
        <v>150</v>
      </c>
      <c r="J54" s="61">
        <v>1500</v>
      </c>
      <c r="K54" s="60">
        <v>900</v>
      </c>
      <c r="L54" s="60">
        <f t="shared" si="0"/>
        <v>1350000</v>
      </c>
      <c r="M54" s="55" t="s">
        <v>66</v>
      </c>
    </row>
    <row r="55" spans="2:13" x14ac:dyDescent="0.2">
      <c r="B55" s="68" t="s">
        <v>77</v>
      </c>
      <c r="C55" s="57" t="s">
        <v>142</v>
      </c>
      <c r="D55" s="58" t="s">
        <v>185</v>
      </c>
      <c r="E55" s="56" t="s">
        <v>186</v>
      </c>
      <c r="F55" s="65" t="s">
        <v>482</v>
      </c>
      <c r="G55" s="65" t="s">
        <v>483</v>
      </c>
      <c r="H55" s="63" t="s">
        <v>187</v>
      </c>
      <c r="I55" s="63" t="s">
        <v>2117</v>
      </c>
      <c r="J55" s="61">
        <v>30</v>
      </c>
      <c r="K55" s="60">
        <v>1250</v>
      </c>
      <c r="L55" s="60">
        <f t="shared" si="0"/>
        <v>37500</v>
      </c>
      <c r="M55" s="55" t="s">
        <v>66</v>
      </c>
    </row>
    <row r="56" spans="2:13" x14ac:dyDescent="0.2">
      <c r="B56" s="68" t="s">
        <v>77</v>
      </c>
      <c r="C56" s="57" t="s">
        <v>142</v>
      </c>
      <c r="D56" s="58" t="s">
        <v>185</v>
      </c>
      <c r="E56" s="56" t="s">
        <v>188</v>
      </c>
      <c r="F56" s="65" t="s">
        <v>482</v>
      </c>
      <c r="G56" s="65" t="s">
        <v>483</v>
      </c>
      <c r="H56" s="63" t="s">
        <v>189</v>
      </c>
      <c r="I56" s="63" t="s">
        <v>2117</v>
      </c>
      <c r="J56" s="61">
        <v>30</v>
      </c>
      <c r="K56" s="60">
        <v>1250</v>
      </c>
      <c r="L56" s="60">
        <f t="shared" si="0"/>
        <v>37500</v>
      </c>
      <c r="M56" s="55" t="s">
        <v>66</v>
      </c>
    </row>
    <row r="57" spans="2:13" x14ac:dyDescent="0.2">
      <c r="B57" s="68" t="s">
        <v>77</v>
      </c>
      <c r="C57" s="57" t="s">
        <v>142</v>
      </c>
      <c r="D57" s="58" t="s">
        <v>93</v>
      </c>
      <c r="E57" s="56" t="s">
        <v>190</v>
      </c>
      <c r="F57" s="65" t="s">
        <v>485</v>
      </c>
      <c r="G57" s="65" t="s">
        <v>486</v>
      </c>
      <c r="H57" s="63" t="s">
        <v>488</v>
      </c>
      <c r="I57" s="63" t="s">
        <v>2117</v>
      </c>
      <c r="J57" s="61">
        <v>720</v>
      </c>
      <c r="K57" s="60">
        <v>690</v>
      </c>
      <c r="L57" s="60">
        <f t="shared" si="0"/>
        <v>496800</v>
      </c>
      <c r="M57" s="55" t="s">
        <v>66</v>
      </c>
    </row>
    <row r="58" spans="2:13" x14ac:dyDescent="0.2">
      <c r="B58" s="68" t="s">
        <v>77</v>
      </c>
      <c r="C58" s="57" t="s">
        <v>142</v>
      </c>
      <c r="D58" s="58" t="s">
        <v>93</v>
      </c>
      <c r="E58" s="56" t="s">
        <v>191</v>
      </c>
      <c r="F58" s="65" t="s">
        <v>487</v>
      </c>
      <c r="G58" s="65" t="s">
        <v>486</v>
      </c>
      <c r="H58" s="63" t="s">
        <v>192</v>
      </c>
      <c r="I58" s="63" t="s">
        <v>2117</v>
      </c>
      <c r="J58" s="61">
        <v>720</v>
      </c>
      <c r="K58" s="60">
        <v>690</v>
      </c>
      <c r="L58" s="60">
        <f t="shared" si="0"/>
        <v>496800</v>
      </c>
      <c r="M58" s="55" t="s">
        <v>66</v>
      </c>
    </row>
    <row r="59" spans="2:13" x14ac:dyDescent="0.2">
      <c r="B59" s="68" t="s">
        <v>77</v>
      </c>
      <c r="C59" s="57" t="s">
        <v>142</v>
      </c>
      <c r="D59" s="58" t="s">
        <v>96</v>
      </c>
      <c r="E59" s="56" t="s">
        <v>84</v>
      </c>
      <c r="F59" s="65">
        <v>44121706</v>
      </c>
      <c r="G59" s="65">
        <v>90029700</v>
      </c>
      <c r="H59" s="63" t="s">
        <v>193</v>
      </c>
      <c r="I59" s="63" t="s">
        <v>2117</v>
      </c>
      <c r="J59" s="61">
        <v>5000</v>
      </c>
      <c r="K59" s="60">
        <v>430</v>
      </c>
      <c r="L59" s="60">
        <f t="shared" si="0"/>
        <v>2150000</v>
      </c>
      <c r="M59" s="55" t="s">
        <v>66</v>
      </c>
    </row>
    <row r="60" spans="2:13" ht="25.5" x14ac:dyDescent="0.2">
      <c r="B60" s="68" t="s">
        <v>77</v>
      </c>
      <c r="C60" s="57" t="s">
        <v>142</v>
      </c>
      <c r="D60" s="58" t="s">
        <v>194</v>
      </c>
      <c r="E60" s="56" t="s">
        <v>196</v>
      </c>
      <c r="F60" s="65" t="s">
        <v>489</v>
      </c>
      <c r="G60" s="65" t="s">
        <v>498</v>
      </c>
      <c r="H60" s="63" t="s">
        <v>197</v>
      </c>
      <c r="I60" s="63" t="s">
        <v>2117</v>
      </c>
      <c r="J60" s="61">
        <v>3600</v>
      </c>
      <c r="K60" s="60">
        <v>2790</v>
      </c>
      <c r="L60" s="60">
        <f t="shared" si="0"/>
        <v>10044000</v>
      </c>
      <c r="M60" s="55" t="s">
        <v>66</v>
      </c>
    </row>
    <row r="61" spans="2:13" ht="25.5" x14ac:dyDescent="0.2">
      <c r="B61" s="68" t="s">
        <v>77</v>
      </c>
      <c r="C61" s="57" t="s">
        <v>142</v>
      </c>
      <c r="D61" s="58" t="s">
        <v>194</v>
      </c>
      <c r="E61" s="56" t="s">
        <v>198</v>
      </c>
      <c r="F61" s="65" t="s">
        <v>489</v>
      </c>
      <c r="G61" s="65" t="s">
        <v>499</v>
      </c>
      <c r="H61" s="63" t="s">
        <v>199</v>
      </c>
      <c r="I61" s="63" t="s">
        <v>2117</v>
      </c>
      <c r="J61" s="61">
        <v>3600</v>
      </c>
      <c r="K61" s="60">
        <v>2790</v>
      </c>
      <c r="L61" s="60">
        <f t="shared" si="0"/>
        <v>10044000</v>
      </c>
      <c r="M61" s="55" t="s">
        <v>66</v>
      </c>
    </row>
    <row r="62" spans="2:13" ht="25.5" x14ac:dyDescent="0.2">
      <c r="B62" s="68" t="s">
        <v>77</v>
      </c>
      <c r="C62" s="57" t="s">
        <v>142</v>
      </c>
      <c r="D62" s="58" t="s">
        <v>194</v>
      </c>
      <c r="E62" s="56" t="s">
        <v>492</v>
      </c>
      <c r="F62" s="65" t="s">
        <v>489</v>
      </c>
      <c r="G62" s="65" t="s">
        <v>500</v>
      </c>
      <c r="H62" s="63" t="s">
        <v>493</v>
      </c>
      <c r="I62" s="63" t="s">
        <v>2117</v>
      </c>
      <c r="J62" s="61">
        <v>3600</v>
      </c>
      <c r="K62" s="60">
        <v>2790</v>
      </c>
      <c r="L62" s="60">
        <f t="shared" si="0"/>
        <v>10044000</v>
      </c>
      <c r="M62" s="55" t="s">
        <v>66</v>
      </c>
    </row>
    <row r="63" spans="2:13" ht="25.5" x14ac:dyDescent="0.2">
      <c r="B63" s="68" t="s">
        <v>77</v>
      </c>
      <c r="C63" s="57" t="s">
        <v>142</v>
      </c>
      <c r="D63" s="58" t="s">
        <v>194</v>
      </c>
      <c r="E63" s="56" t="s">
        <v>494</v>
      </c>
      <c r="F63" s="65" t="s">
        <v>490</v>
      </c>
      <c r="G63" s="65" t="s">
        <v>497</v>
      </c>
      <c r="H63" s="63" t="s">
        <v>496</v>
      </c>
      <c r="I63" s="63" t="s">
        <v>2117</v>
      </c>
      <c r="J63" s="61">
        <v>5000</v>
      </c>
      <c r="K63" s="60">
        <v>940</v>
      </c>
      <c r="L63" s="60">
        <f t="shared" si="0"/>
        <v>4700000</v>
      </c>
      <c r="M63" s="55" t="s">
        <v>66</v>
      </c>
    </row>
    <row r="64" spans="2:13" ht="25.5" x14ac:dyDescent="0.2">
      <c r="B64" s="68" t="s">
        <v>77</v>
      </c>
      <c r="C64" s="57" t="s">
        <v>142</v>
      </c>
      <c r="D64" s="58" t="s">
        <v>194</v>
      </c>
      <c r="E64" s="56" t="s">
        <v>494</v>
      </c>
      <c r="F64" s="65" t="s">
        <v>490</v>
      </c>
      <c r="G64" s="65"/>
      <c r="H64" s="63" t="s">
        <v>491</v>
      </c>
      <c r="I64" s="63" t="s">
        <v>2117</v>
      </c>
      <c r="J64" s="61">
        <v>3600</v>
      </c>
      <c r="K64" s="60">
        <v>940</v>
      </c>
      <c r="L64" s="60">
        <f t="shared" si="0"/>
        <v>3384000</v>
      </c>
      <c r="M64" s="55" t="s">
        <v>66</v>
      </c>
    </row>
    <row r="65" spans="2:13" ht="25.5" x14ac:dyDescent="0.2">
      <c r="B65" s="68" t="s">
        <v>77</v>
      </c>
      <c r="C65" s="57" t="s">
        <v>142</v>
      </c>
      <c r="D65" s="58" t="s">
        <v>194</v>
      </c>
      <c r="E65" s="56" t="s">
        <v>494</v>
      </c>
      <c r="F65" s="65" t="s">
        <v>490</v>
      </c>
      <c r="G65" s="65"/>
      <c r="H65" s="63" t="s">
        <v>495</v>
      </c>
      <c r="I65" s="63" t="s">
        <v>2117</v>
      </c>
      <c r="J65" s="61">
        <v>3600</v>
      </c>
      <c r="K65" s="60">
        <v>940</v>
      </c>
      <c r="L65" s="60">
        <f t="shared" si="0"/>
        <v>3384000</v>
      </c>
      <c r="M65" s="55" t="s">
        <v>66</v>
      </c>
    </row>
    <row r="66" spans="2:13" x14ac:dyDescent="0.2">
      <c r="B66" s="68" t="s">
        <v>77</v>
      </c>
      <c r="C66" s="57" t="s">
        <v>142</v>
      </c>
      <c r="D66" s="58" t="s">
        <v>194</v>
      </c>
      <c r="E66" s="56" t="s">
        <v>200</v>
      </c>
      <c r="F66" s="65" t="s">
        <v>489</v>
      </c>
      <c r="G66" s="65" t="s">
        <v>501</v>
      </c>
      <c r="H66" s="63" t="s">
        <v>201</v>
      </c>
      <c r="I66" s="63" t="s">
        <v>2117</v>
      </c>
      <c r="J66" s="61">
        <v>3600</v>
      </c>
      <c r="K66" s="60">
        <v>790</v>
      </c>
      <c r="L66" s="60">
        <f t="shared" si="0"/>
        <v>2844000</v>
      </c>
      <c r="M66" s="55" t="s">
        <v>66</v>
      </c>
    </row>
    <row r="67" spans="2:13" ht="25.5" x14ac:dyDescent="0.2">
      <c r="B67" s="68" t="s">
        <v>77</v>
      </c>
      <c r="C67" s="57" t="s">
        <v>142</v>
      </c>
      <c r="D67" s="58" t="s">
        <v>194</v>
      </c>
      <c r="E67" s="56" t="s">
        <v>202</v>
      </c>
      <c r="F67" s="65" t="s">
        <v>489</v>
      </c>
      <c r="G67" s="65" t="s">
        <v>502</v>
      </c>
      <c r="H67" s="63" t="s">
        <v>203</v>
      </c>
      <c r="I67" s="63" t="s">
        <v>2117</v>
      </c>
      <c r="J67" s="61">
        <v>3600</v>
      </c>
      <c r="K67" s="60">
        <v>790</v>
      </c>
      <c r="L67" s="60">
        <f t="shared" si="0"/>
        <v>2844000</v>
      </c>
      <c r="M67" s="55" t="s">
        <v>66</v>
      </c>
    </row>
    <row r="68" spans="2:13" x14ac:dyDescent="0.2">
      <c r="B68" s="68" t="s">
        <v>77</v>
      </c>
      <c r="C68" s="57" t="s">
        <v>142</v>
      </c>
      <c r="D68" s="58" t="s">
        <v>194</v>
      </c>
      <c r="E68" s="56" t="s">
        <v>204</v>
      </c>
      <c r="F68" s="65" t="s">
        <v>489</v>
      </c>
      <c r="G68" s="65" t="s">
        <v>503</v>
      </c>
      <c r="H68" s="63" t="s">
        <v>205</v>
      </c>
      <c r="I68" s="63" t="s">
        <v>150</v>
      </c>
      <c r="J68" s="61">
        <v>2400</v>
      </c>
      <c r="K68" s="60">
        <v>790</v>
      </c>
      <c r="L68" s="60">
        <f t="shared" si="0"/>
        <v>1896000</v>
      </c>
      <c r="M68" s="55" t="s">
        <v>66</v>
      </c>
    </row>
    <row r="69" spans="2:13" x14ac:dyDescent="0.2">
      <c r="B69" s="68" t="s">
        <v>77</v>
      </c>
      <c r="C69" s="57" t="s">
        <v>142</v>
      </c>
      <c r="D69" s="58" t="s">
        <v>206</v>
      </c>
      <c r="E69" s="56" t="s">
        <v>133</v>
      </c>
      <c r="F69" s="65" t="s">
        <v>435</v>
      </c>
      <c r="G69" s="65" t="s">
        <v>504</v>
      </c>
      <c r="H69" s="63" t="s">
        <v>207</v>
      </c>
      <c r="I69" s="63" t="s">
        <v>2117</v>
      </c>
      <c r="J69" s="61">
        <v>10</v>
      </c>
      <c r="K69" s="60">
        <v>6270</v>
      </c>
      <c r="L69" s="60">
        <f t="shared" si="0"/>
        <v>62700</v>
      </c>
      <c r="M69" s="55" t="s">
        <v>66</v>
      </c>
    </row>
    <row r="70" spans="2:13" x14ac:dyDescent="0.2">
      <c r="B70" s="68" t="s">
        <v>77</v>
      </c>
      <c r="C70" s="57" t="s">
        <v>142</v>
      </c>
      <c r="D70" s="58" t="s">
        <v>208</v>
      </c>
      <c r="E70" s="56" t="s">
        <v>87</v>
      </c>
      <c r="F70" s="65" t="s">
        <v>505</v>
      </c>
      <c r="G70" s="65" t="s">
        <v>506</v>
      </c>
      <c r="H70" s="63" t="s">
        <v>209</v>
      </c>
      <c r="I70" s="63" t="s">
        <v>2117</v>
      </c>
      <c r="J70" s="61">
        <v>100</v>
      </c>
      <c r="K70" s="60">
        <v>16000</v>
      </c>
      <c r="L70" s="60">
        <f t="shared" si="0"/>
        <v>1600000</v>
      </c>
      <c r="M70" s="55" t="s">
        <v>66</v>
      </c>
    </row>
    <row r="71" spans="2:13" x14ac:dyDescent="0.2">
      <c r="B71" s="68" t="s">
        <v>77</v>
      </c>
      <c r="C71" s="57" t="s">
        <v>142</v>
      </c>
      <c r="D71" s="58" t="s">
        <v>210</v>
      </c>
      <c r="E71" s="56" t="s">
        <v>509</v>
      </c>
      <c r="F71" s="65" t="s">
        <v>507</v>
      </c>
      <c r="G71" s="65" t="s">
        <v>508</v>
      </c>
      <c r="H71" s="63" t="s">
        <v>510</v>
      </c>
      <c r="I71" s="63" t="s">
        <v>2117</v>
      </c>
      <c r="J71" s="61">
        <v>100</v>
      </c>
      <c r="K71" s="60">
        <v>31225</v>
      </c>
      <c r="L71" s="60">
        <f t="shared" si="0"/>
        <v>3122500</v>
      </c>
      <c r="M71" s="55" t="s">
        <v>66</v>
      </c>
    </row>
    <row r="72" spans="2:13" x14ac:dyDescent="0.2">
      <c r="B72" s="68" t="s">
        <v>77</v>
      </c>
      <c r="C72" s="57" t="s">
        <v>142</v>
      </c>
      <c r="D72" s="58" t="s">
        <v>210</v>
      </c>
      <c r="E72" s="56" t="s">
        <v>84</v>
      </c>
      <c r="F72" s="65" t="s">
        <v>511</v>
      </c>
      <c r="G72" s="65" t="s">
        <v>512</v>
      </c>
      <c r="H72" s="63" t="s">
        <v>211</v>
      </c>
      <c r="I72" s="63" t="s">
        <v>2117</v>
      </c>
      <c r="J72" s="61">
        <v>100</v>
      </c>
      <c r="K72" s="60">
        <v>18352</v>
      </c>
      <c r="L72" s="60">
        <f t="shared" si="0"/>
        <v>1835200</v>
      </c>
      <c r="M72" s="55" t="s">
        <v>66</v>
      </c>
    </row>
    <row r="73" spans="2:13" x14ac:dyDescent="0.2">
      <c r="B73" s="68" t="s">
        <v>77</v>
      </c>
      <c r="C73" s="57" t="s">
        <v>142</v>
      </c>
      <c r="D73" s="58" t="s">
        <v>214</v>
      </c>
      <c r="E73" s="56" t="s">
        <v>215</v>
      </c>
      <c r="F73" s="65" t="s">
        <v>513</v>
      </c>
      <c r="G73" s="65" t="s">
        <v>514</v>
      </c>
      <c r="H73" s="63" t="s">
        <v>216</v>
      </c>
      <c r="I73" s="63" t="s">
        <v>2117</v>
      </c>
      <c r="J73" s="61">
        <v>60</v>
      </c>
      <c r="K73" s="60">
        <v>30000</v>
      </c>
      <c r="L73" s="60">
        <f t="shared" si="0"/>
        <v>1800000</v>
      </c>
      <c r="M73" s="55" t="s">
        <v>66</v>
      </c>
    </row>
    <row r="74" spans="2:13" x14ac:dyDescent="0.2">
      <c r="B74" s="68" t="s">
        <v>77</v>
      </c>
      <c r="C74" s="57" t="s">
        <v>142</v>
      </c>
      <c r="D74" s="58" t="s">
        <v>214</v>
      </c>
      <c r="E74" s="56" t="s">
        <v>215</v>
      </c>
      <c r="F74" s="65" t="s">
        <v>516</v>
      </c>
      <c r="G74" s="65" t="s">
        <v>517</v>
      </c>
      <c r="H74" s="63" t="s">
        <v>515</v>
      </c>
      <c r="I74" s="63" t="s">
        <v>2117</v>
      </c>
      <c r="J74" s="61">
        <v>150</v>
      </c>
      <c r="K74" s="60">
        <v>23434</v>
      </c>
      <c r="L74" s="60">
        <f t="shared" si="0"/>
        <v>3515100</v>
      </c>
      <c r="M74" s="55" t="s">
        <v>66</v>
      </c>
    </row>
    <row r="75" spans="2:13" x14ac:dyDescent="0.2">
      <c r="B75" s="68" t="s">
        <v>77</v>
      </c>
      <c r="C75" s="57" t="s">
        <v>142</v>
      </c>
      <c r="D75" s="58" t="s">
        <v>217</v>
      </c>
      <c r="E75" s="56" t="s">
        <v>218</v>
      </c>
      <c r="F75" s="65" t="s">
        <v>518</v>
      </c>
      <c r="G75" s="65" t="s">
        <v>519</v>
      </c>
      <c r="H75" s="63" t="s">
        <v>219</v>
      </c>
      <c r="I75" s="63" t="s">
        <v>2117</v>
      </c>
      <c r="J75" s="61">
        <v>500</v>
      </c>
      <c r="K75" s="60">
        <v>340</v>
      </c>
      <c r="L75" s="60">
        <f t="shared" si="0"/>
        <v>170000</v>
      </c>
      <c r="M75" s="55" t="s">
        <v>66</v>
      </c>
    </row>
    <row r="76" spans="2:13" x14ac:dyDescent="0.2">
      <c r="B76" s="68" t="s">
        <v>77</v>
      </c>
      <c r="C76" s="57" t="s">
        <v>142</v>
      </c>
      <c r="D76" s="58" t="s">
        <v>90</v>
      </c>
      <c r="E76" s="56" t="s">
        <v>220</v>
      </c>
      <c r="F76" s="65" t="s">
        <v>520</v>
      </c>
      <c r="G76" s="65" t="s">
        <v>521</v>
      </c>
      <c r="H76" s="63" t="s">
        <v>221</v>
      </c>
      <c r="I76" s="63" t="s">
        <v>2117</v>
      </c>
      <c r="J76" s="61">
        <v>500</v>
      </c>
      <c r="K76" s="60">
        <v>340</v>
      </c>
      <c r="L76" s="60">
        <f t="shared" si="0"/>
        <v>170000</v>
      </c>
      <c r="M76" s="55" t="s">
        <v>66</v>
      </c>
    </row>
    <row r="77" spans="2:13" x14ac:dyDescent="0.2">
      <c r="B77" s="68" t="s">
        <v>77</v>
      </c>
      <c r="C77" s="57" t="s">
        <v>142</v>
      </c>
      <c r="D77" s="58" t="s">
        <v>222</v>
      </c>
      <c r="E77" s="56" t="s">
        <v>223</v>
      </c>
      <c r="F77" s="65" t="s">
        <v>522</v>
      </c>
      <c r="G77" s="65" t="s">
        <v>523</v>
      </c>
      <c r="H77" s="63" t="s">
        <v>224</v>
      </c>
      <c r="I77" s="63" t="s">
        <v>2117</v>
      </c>
      <c r="J77" s="61">
        <v>240</v>
      </c>
      <c r="K77" s="60">
        <v>1590</v>
      </c>
      <c r="L77" s="60">
        <f t="shared" si="0"/>
        <v>381600</v>
      </c>
      <c r="M77" s="55" t="s">
        <v>66</v>
      </c>
    </row>
    <row r="78" spans="2:13" x14ac:dyDescent="0.2">
      <c r="B78" s="68" t="s">
        <v>77</v>
      </c>
      <c r="C78" s="57" t="s">
        <v>142</v>
      </c>
      <c r="D78" s="58" t="s">
        <v>225</v>
      </c>
      <c r="E78" s="56" t="s">
        <v>226</v>
      </c>
      <c r="F78" s="65" t="s">
        <v>527</v>
      </c>
      <c r="G78" s="65" t="s">
        <v>528</v>
      </c>
      <c r="H78" s="63" t="s">
        <v>227</v>
      </c>
      <c r="I78" s="63" t="s">
        <v>2117</v>
      </c>
      <c r="J78" s="61">
        <v>200</v>
      </c>
      <c r="K78" s="60">
        <v>300</v>
      </c>
      <c r="L78" s="60">
        <f t="shared" si="0"/>
        <v>60000</v>
      </c>
      <c r="M78" s="55" t="s">
        <v>66</v>
      </c>
    </row>
    <row r="79" spans="2:13" x14ac:dyDescent="0.2">
      <c r="B79" s="68" t="s">
        <v>77</v>
      </c>
      <c r="C79" s="57" t="s">
        <v>142</v>
      </c>
      <c r="D79" s="58" t="s">
        <v>228</v>
      </c>
      <c r="E79" s="56" t="s">
        <v>84</v>
      </c>
      <c r="F79" s="65" t="s">
        <v>735</v>
      </c>
      <c r="G79" s="65" t="s">
        <v>736</v>
      </c>
      <c r="H79" s="63" t="s">
        <v>737</v>
      </c>
      <c r="I79" s="63" t="s">
        <v>2117</v>
      </c>
      <c r="J79" s="61">
        <v>1200</v>
      </c>
      <c r="K79" s="60">
        <v>4000</v>
      </c>
      <c r="L79" s="60">
        <f t="shared" si="0"/>
        <v>4800000</v>
      </c>
      <c r="M79" s="55" t="s">
        <v>66</v>
      </c>
    </row>
    <row r="80" spans="2:13" x14ac:dyDescent="0.2">
      <c r="B80" s="68" t="s">
        <v>77</v>
      </c>
      <c r="C80" s="57" t="s">
        <v>142</v>
      </c>
      <c r="D80" s="58" t="s">
        <v>127</v>
      </c>
      <c r="E80" s="56" t="s">
        <v>87</v>
      </c>
      <c r="F80" s="65" t="s">
        <v>773</v>
      </c>
      <c r="G80" s="65" t="s">
        <v>774</v>
      </c>
      <c r="H80" s="63" t="s">
        <v>775</v>
      </c>
      <c r="I80" s="63" t="s">
        <v>2117</v>
      </c>
      <c r="J80" s="61">
        <v>200</v>
      </c>
      <c r="K80" s="60">
        <v>1710</v>
      </c>
      <c r="L80" s="60">
        <f t="shared" si="0"/>
        <v>342000</v>
      </c>
      <c r="M80" s="55" t="s">
        <v>66</v>
      </c>
    </row>
    <row r="81" spans="2:13" x14ac:dyDescent="0.2">
      <c r="B81" s="68" t="s">
        <v>77</v>
      </c>
      <c r="C81" s="57" t="s">
        <v>142</v>
      </c>
      <c r="D81" s="58" t="s">
        <v>229</v>
      </c>
      <c r="E81" s="56" t="s">
        <v>97</v>
      </c>
      <c r="F81" s="65" t="s">
        <v>529</v>
      </c>
      <c r="G81" s="65" t="s">
        <v>682</v>
      </c>
      <c r="H81" s="63" t="s">
        <v>230</v>
      </c>
      <c r="I81" s="63" t="s">
        <v>2117</v>
      </c>
      <c r="J81" s="61">
        <v>30</v>
      </c>
      <c r="K81" s="60">
        <v>20183</v>
      </c>
      <c r="L81" s="60">
        <f t="shared" ref="L81:L134" si="1">+K81*J81</f>
        <v>605490</v>
      </c>
      <c r="M81" s="55" t="s">
        <v>66</v>
      </c>
    </row>
    <row r="82" spans="2:13" ht="25.5" x14ac:dyDescent="0.2">
      <c r="B82" s="68" t="s">
        <v>77</v>
      </c>
      <c r="C82" s="57" t="s">
        <v>142</v>
      </c>
      <c r="D82" s="58" t="s">
        <v>229</v>
      </c>
      <c r="E82" s="56" t="s">
        <v>231</v>
      </c>
      <c r="F82" s="65" t="s">
        <v>529</v>
      </c>
      <c r="G82" s="65"/>
      <c r="H82" s="63" t="s">
        <v>232</v>
      </c>
      <c r="I82" s="63" t="s">
        <v>2117</v>
      </c>
      <c r="J82" s="61">
        <v>15</v>
      </c>
      <c r="K82" s="60">
        <v>17000</v>
      </c>
      <c r="L82" s="60">
        <f t="shared" si="1"/>
        <v>255000</v>
      </c>
      <c r="M82" s="55" t="s">
        <v>66</v>
      </c>
    </row>
    <row r="83" spans="2:13" x14ac:dyDescent="0.2">
      <c r="B83" s="68" t="s">
        <v>77</v>
      </c>
      <c r="C83" s="57" t="s">
        <v>142</v>
      </c>
      <c r="D83" s="58" t="s">
        <v>229</v>
      </c>
      <c r="E83" s="56" t="s">
        <v>233</v>
      </c>
      <c r="F83" s="65" t="s">
        <v>530</v>
      </c>
      <c r="G83" s="65" t="s">
        <v>683</v>
      </c>
      <c r="H83" s="63" t="s">
        <v>234</v>
      </c>
      <c r="I83" s="63" t="s">
        <v>2117</v>
      </c>
      <c r="J83" s="61">
        <v>1000</v>
      </c>
      <c r="K83" s="60">
        <v>140</v>
      </c>
      <c r="L83" s="60">
        <f t="shared" si="1"/>
        <v>140000</v>
      </c>
      <c r="M83" s="55" t="s">
        <v>66</v>
      </c>
    </row>
    <row r="84" spans="2:13" x14ac:dyDescent="0.2">
      <c r="B84" s="68" t="s">
        <v>77</v>
      </c>
      <c r="C84" s="57" t="s">
        <v>142</v>
      </c>
      <c r="D84" s="58" t="s">
        <v>132</v>
      </c>
      <c r="E84" s="56" t="s">
        <v>87</v>
      </c>
      <c r="F84" s="65" t="s">
        <v>531</v>
      </c>
      <c r="G84" s="65" t="s">
        <v>532</v>
      </c>
      <c r="H84" s="63" t="s">
        <v>235</v>
      </c>
      <c r="I84" s="63" t="s">
        <v>2117</v>
      </c>
      <c r="J84" s="61">
        <v>500</v>
      </c>
      <c r="K84" s="60">
        <v>1000</v>
      </c>
      <c r="L84" s="60">
        <f t="shared" si="1"/>
        <v>500000</v>
      </c>
      <c r="M84" s="55" t="s">
        <v>66</v>
      </c>
    </row>
    <row r="85" spans="2:13" x14ac:dyDescent="0.2">
      <c r="B85" s="68" t="s">
        <v>77</v>
      </c>
      <c r="C85" s="57" t="s">
        <v>142</v>
      </c>
      <c r="D85" s="58" t="s">
        <v>236</v>
      </c>
      <c r="E85" s="56" t="s">
        <v>84</v>
      </c>
      <c r="F85" s="65" t="s">
        <v>459</v>
      </c>
      <c r="G85" s="65" t="s">
        <v>461</v>
      </c>
      <c r="H85" s="63" t="s">
        <v>237</v>
      </c>
      <c r="I85" s="63" t="s">
        <v>2117</v>
      </c>
      <c r="J85" s="61">
        <v>1200</v>
      </c>
      <c r="K85" s="60">
        <v>700</v>
      </c>
      <c r="L85" s="60">
        <f t="shared" si="1"/>
        <v>840000</v>
      </c>
      <c r="M85" s="55" t="s">
        <v>66</v>
      </c>
    </row>
    <row r="86" spans="2:13" x14ac:dyDescent="0.2">
      <c r="B86" s="68" t="s">
        <v>77</v>
      </c>
      <c r="C86" s="57" t="s">
        <v>142</v>
      </c>
      <c r="D86" s="58" t="s">
        <v>238</v>
      </c>
      <c r="E86" s="56" t="s">
        <v>239</v>
      </c>
      <c r="F86" s="65" t="s">
        <v>533</v>
      </c>
      <c r="G86" s="65" t="s">
        <v>534</v>
      </c>
      <c r="H86" s="63" t="s">
        <v>240</v>
      </c>
      <c r="I86" s="63" t="s">
        <v>2117</v>
      </c>
      <c r="J86" s="61">
        <v>500</v>
      </c>
      <c r="K86" s="60">
        <v>280</v>
      </c>
      <c r="L86" s="60">
        <f t="shared" si="1"/>
        <v>140000</v>
      </c>
      <c r="M86" s="55" t="s">
        <v>66</v>
      </c>
    </row>
    <row r="87" spans="2:13" x14ac:dyDescent="0.2">
      <c r="B87" s="68" t="s">
        <v>77</v>
      </c>
      <c r="C87" s="57" t="s">
        <v>142</v>
      </c>
      <c r="D87" s="58" t="s">
        <v>238</v>
      </c>
      <c r="E87" s="56" t="s">
        <v>241</v>
      </c>
      <c r="F87" s="65" t="s">
        <v>535</v>
      </c>
      <c r="G87" s="65" t="s">
        <v>536</v>
      </c>
      <c r="H87" s="63" t="s">
        <v>242</v>
      </c>
      <c r="I87" s="63" t="s">
        <v>2117</v>
      </c>
      <c r="J87" s="61">
        <v>500</v>
      </c>
      <c r="K87" s="60">
        <v>390</v>
      </c>
      <c r="L87" s="60">
        <f t="shared" si="1"/>
        <v>195000</v>
      </c>
      <c r="M87" s="55" t="s">
        <v>66</v>
      </c>
    </row>
    <row r="88" spans="2:13" ht="25.5" x14ac:dyDescent="0.2">
      <c r="B88" s="68" t="s">
        <v>77</v>
      </c>
      <c r="C88" s="57" t="s">
        <v>142</v>
      </c>
      <c r="D88" s="58" t="s">
        <v>238</v>
      </c>
      <c r="E88" s="56" t="s">
        <v>243</v>
      </c>
      <c r="F88" s="65" t="s">
        <v>433</v>
      </c>
      <c r="G88" s="65" t="s">
        <v>434</v>
      </c>
      <c r="H88" s="63" t="s">
        <v>244</v>
      </c>
      <c r="I88" s="63" t="s">
        <v>2117</v>
      </c>
      <c r="J88" s="61">
        <v>200</v>
      </c>
      <c r="K88" s="60">
        <v>4603</v>
      </c>
      <c r="L88" s="60">
        <f t="shared" si="1"/>
        <v>920600</v>
      </c>
      <c r="M88" s="55" t="s">
        <v>66</v>
      </c>
    </row>
    <row r="89" spans="2:13" ht="51" x14ac:dyDescent="0.2">
      <c r="B89" s="68" t="s">
        <v>77</v>
      </c>
      <c r="C89" s="57" t="s">
        <v>212</v>
      </c>
      <c r="D89" s="58" t="s">
        <v>217</v>
      </c>
      <c r="E89" s="56" t="s">
        <v>101</v>
      </c>
      <c r="F89" s="65" t="s">
        <v>537</v>
      </c>
      <c r="G89" s="65" t="s">
        <v>538</v>
      </c>
      <c r="H89" s="63" t="s">
        <v>756</v>
      </c>
      <c r="I89" s="63" t="s">
        <v>245</v>
      </c>
      <c r="J89" s="61">
        <v>1000</v>
      </c>
      <c r="K89" s="60">
        <v>2400</v>
      </c>
      <c r="L89" s="60">
        <f t="shared" si="1"/>
        <v>2400000</v>
      </c>
      <c r="M89" s="55" t="s">
        <v>66</v>
      </c>
    </row>
    <row r="90" spans="2:13" ht="25.5" x14ac:dyDescent="0.2">
      <c r="B90" s="68" t="s">
        <v>77</v>
      </c>
      <c r="C90" s="57" t="s">
        <v>213</v>
      </c>
      <c r="D90" s="58" t="s">
        <v>83</v>
      </c>
      <c r="E90" s="56" t="s">
        <v>246</v>
      </c>
      <c r="F90" s="65" t="s">
        <v>539</v>
      </c>
      <c r="G90" s="65" t="s">
        <v>547</v>
      </c>
      <c r="H90" s="63" t="s">
        <v>771</v>
      </c>
      <c r="I90" s="63" t="s">
        <v>150</v>
      </c>
      <c r="J90" s="61">
        <v>200</v>
      </c>
      <c r="K90" s="60">
        <v>3068</v>
      </c>
      <c r="L90" s="60">
        <f t="shared" si="1"/>
        <v>613600</v>
      </c>
      <c r="M90" s="55" t="s">
        <v>66</v>
      </c>
    </row>
    <row r="91" spans="2:13" ht="38.25" x14ac:dyDescent="0.2">
      <c r="B91" s="68" t="s">
        <v>77</v>
      </c>
      <c r="C91" s="57" t="s">
        <v>213</v>
      </c>
      <c r="D91" s="58" t="s">
        <v>83</v>
      </c>
      <c r="E91" s="56" t="s">
        <v>247</v>
      </c>
      <c r="F91" s="65" t="s">
        <v>540</v>
      </c>
      <c r="G91" s="65" t="s">
        <v>541</v>
      </c>
      <c r="H91" s="63" t="s">
        <v>248</v>
      </c>
      <c r="I91" s="63" t="s">
        <v>2117</v>
      </c>
      <c r="J91" s="61">
        <v>3000</v>
      </c>
      <c r="K91" s="60">
        <v>1155</v>
      </c>
      <c r="L91" s="60">
        <f t="shared" si="1"/>
        <v>3465000</v>
      </c>
      <c r="M91" s="55" t="s">
        <v>66</v>
      </c>
    </row>
    <row r="92" spans="2:13" ht="38.25" x14ac:dyDescent="0.2">
      <c r="B92" s="68" t="s">
        <v>77</v>
      </c>
      <c r="C92" s="57" t="s">
        <v>213</v>
      </c>
      <c r="D92" s="58" t="s">
        <v>83</v>
      </c>
      <c r="E92" s="56" t="s">
        <v>249</v>
      </c>
      <c r="F92" s="65" t="s">
        <v>540</v>
      </c>
      <c r="G92" s="65" t="s">
        <v>542</v>
      </c>
      <c r="H92" s="63" t="s">
        <v>250</v>
      </c>
      <c r="I92" s="63" t="s">
        <v>2117</v>
      </c>
      <c r="J92" s="61">
        <v>3000</v>
      </c>
      <c r="K92" s="60">
        <v>993</v>
      </c>
      <c r="L92" s="60">
        <f t="shared" si="1"/>
        <v>2979000</v>
      </c>
      <c r="M92" s="55" t="s">
        <v>66</v>
      </c>
    </row>
    <row r="93" spans="2:13" ht="25.5" x14ac:dyDescent="0.2">
      <c r="B93" s="68" t="s">
        <v>77</v>
      </c>
      <c r="C93" s="57" t="s">
        <v>213</v>
      </c>
      <c r="D93" s="58" t="s">
        <v>83</v>
      </c>
      <c r="E93" s="56" t="s">
        <v>97</v>
      </c>
      <c r="F93" s="65" t="s">
        <v>544</v>
      </c>
      <c r="G93" s="65" t="s">
        <v>545</v>
      </c>
      <c r="H93" s="63" t="s">
        <v>543</v>
      </c>
      <c r="I93" s="63" t="s">
        <v>2117</v>
      </c>
      <c r="J93" s="61">
        <v>30</v>
      </c>
      <c r="K93" s="60">
        <v>4165</v>
      </c>
      <c r="L93" s="60">
        <f t="shared" si="1"/>
        <v>124950</v>
      </c>
      <c r="M93" s="55" t="s">
        <v>66</v>
      </c>
    </row>
    <row r="94" spans="2:13" ht="25.5" x14ac:dyDescent="0.2">
      <c r="B94" s="68" t="s">
        <v>77</v>
      </c>
      <c r="C94" s="57" t="s">
        <v>213</v>
      </c>
      <c r="D94" s="58" t="s">
        <v>83</v>
      </c>
      <c r="E94" s="56" t="s">
        <v>251</v>
      </c>
      <c r="F94" s="65" t="s">
        <v>539</v>
      </c>
      <c r="G94" s="65" t="s">
        <v>546</v>
      </c>
      <c r="H94" s="63" t="s">
        <v>772</v>
      </c>
      <c r="I94" s="63" t="s">
        <v>150</v>
      </c>
      <c r="J94" s="61">
        <v>1000</v>
      </c>
      <c r="K94" s="60">
        <v>3083</v>
      </c>
      <c r="L94" s="60">
        <f t="shared" si="1"/>
        <v>3083000</v>
      </c>
      <c r="M94" s="55" t="s">
        <v>66</v>
      </c>
    </row>
    <row r="95" spans="2:13" ht="25.5" x14ac:dyDescent="0.2">
      <c r="B95" s="68" t="s">
        <v>77</v>
      </c>
      <c r="C95" s="57" t="s">
        <v>213</v>
      </c>
      <c r="D95" s="58" t="s">
        <v>83</v>
      </c>
      <c r="E95" s="56" t="s">
        <v>252</v>
      </c>
      <c r="F95" s="65" t="s">
        <v>540</v>
      </c>
      <c r="G95" s="65" t="s">
        <v>684</v>
      </c>
      <c r="H95" s="63" t="s">
        <v>685</v>
      </c>
      <c r="I95" s="63" t="s">
        <v>150</v>
      </c>
      <c r="J95" s="61">
        <v>1000</v>
      </c>
      <c r="K95" s="60">
        <v>4498</v>
      </c>
      <c r="L95" s="60">
        <f t="shared" si="1"/>
        <v>4498000</v>
      </c>
      <c r="M95" s="55" t="s">
        <v>66</v>
      </c>
    </row>
    <row r="96" spans="2:13" x14ac:dyDescent="0.2">
      <c r="B96" s="68" t="s">
        <v>77</v>
      </c>
      <c r="C96" s="57" t="s">
        <v>213</v>
      </c>
      <c r="D96" s="58" t="s">
        <v>83</v>
      </c>
      <c r="E96" s="56" t="s">
        <v>252</v>
      </c>
      <c r="F96" s="65" t="s">
        <v>540</v>
      </c>
      <c r="G96" s="65" t="s">
        <v>549</v>
      </c>
      <c r="H96" s="63" t="s">
        <v>253</v>
      </c>
      <c r="I96" s="63" t="s">
        <v>150</v>
      </c>
      <c r="J96" s="61">
        <v>500</v>
      </c>
      <c r="K96" s="60">
        <v>2511</v>
      </c>
      <c r="L96" s="60">
        <f t="shared" si="1"/>
        <v>1255500</v>
      </c>
      <c r="M96" s="55" t="s">
        <v>66</v>
      </c>
    </row>
    <row r="97" spans="2:13" ht="25.5" x14ac:dyDescent="0.2">
      <c r="B97" s="68" t="s">
        <v>77</v>
      </c>
      <c r="C97" s="57" t="s">
        <v>213</v>
      </c>
      <c r="D97" s="58" t="s">
        <v>83</v>
      </c>
      <c r="E97" s="56" t="s">
        <v>254</v>
      </c>
      <c r="F97" s="65" t="s">
        <v>540</v>
      </c>
      <c r="G97" s="65" t="s">
        <v>550</v>
      </c>
      <c r="H97" s="63" t="s">
        <v>686</v>
      </c>
      <c r="I97" s="63" t="s">
        <v>150</v>
      </c>
      <c r="J97" s="61">
        <v>500</v>
      </c>
      <c r="K97" s="60">
        <v>5170</v>
      </c>
      <c r="L97" s="60">
        <f t="shared" si="1"/>
        <v>2585000</v>
      </c>
      <c r="M97" s="55" t="s">
        <v>66</v>
      </c>
    </row>
    <row r="98" spans="2:13" x14ac:dyDescent="0.2">
      <c r="B98" s="68" t="s">
        <v>77</v>
      </c>
      <c r="C98" s="57" t="s">
        <v>213</v>
      </c>
      <c r="D98" s="58" t="s">
        <v>83</v>
      </c>
      <c r="E98" s="56" t="s">
        <v>254</v>
      </c>
      <c r="F98" s="65" t="s">
        <v>540</v>
      </c>
      <c r="G98" s="65" t="s">
        <v>548</v>
      </c>
      <c r="H98" s="63" t="s">
        <v>255</v>
      </c>
      <c r="I98" s="63" t="s">
        <v>150</v>
      </c>
      <c r="J98" s="61">
        <v>700</v>
      </c>
      <c r="K98" s="60">
        <v>3167</v>
      </c>
      <c r="L98" s="60">
        <f t="shared" si="1"/>
        <v>2216900</v>
      </c>
      <c r="M98" s="55" t="s">
        <v>66</v>
      </c>
    </row>
    <row r="99" spans="2:13" x14ac:dyDescent="0.2">
      <c r="B99" s="68" t="s">
        <v>77</v>
      </c>
      <c r="C99" s="57" t="s">
        <v>213</v>
      </c>
      <c r="D99" s="58" t="s">
        <v>80</v>
      </c>
      <c r="E99" s="56" t="s">
        <v>84</v>
      </c>
      <c r="F99" s="65" t="s">
        <v>579</v>
      </c>
      <c r="G99" s="65" t="s">
        <v>687</v>
      </c>
      <c r="H99" s="63" t="s">
        <v>256</v>
      </c>
      <c r="I99" s="63" t="s">
        <v>2117</v>
      </c>
      <c r="J99" s="61">
        <v>1500</v>
      </c>
      <c r="K99" s="60">
        <v>7151</v>
      </c>
      <c r="L99" s="60">
        <f t="shared" si="1"/>
        <v>10726500</v>
      </c>
      <c r="M99" s="55" t="s">
        <v>66</v>
      </c>
    </row>
    <row r="100" spans="2:13" x14ac:dyDescent="0.2">
      <c r="B100" s="68" t="s">
        <v>77</v>
      </c>
      <c r="C100" s="57" t="s">
        <v>213</v>
      </c>
      <c r="D100" s="58" t="s">
        <v>80</v>
      </c>
      <c r="E100" s="56" t="s">
        <v>159</v>
      </c>
      <c r="F100" s="65" t="s">
        <v>551</v>
      </c>
      <c r="G100" s="65" t="s">
        <v>552</v>
      </c>
      <c r="H100" s="63" t="s">
        <v>257</v>
      </c>
      <c r="I100" s="63" t="s">
        <v>2117</v>
      </c>
      <c r="J100" s="61">
        <v>800</v>
      </c>
      <c r="K100" s="60">
        <v>1063</v>
      </c>
      <c r="L100" s="60">
        <f t="shared" si="1"/>
        <v>850400</v>
      </c>
      <c r="M100" s="55" t="s">
        <v>66</v>
      </c>
    </row>
    <row r="101" spans="2:13" x14ac:dyDescent="0.2">
      <c r="B101" s="68" t="s">
        <v>77</v>
      </c>
      <c r="C101" s="57" t="s">
        <v>213</v>
      </c>
      <c r="D101" s="58" t="s">
        <v>80</v>
      </c>
      <c r="E101" s="56" t="s">
        <v>101</v>
      </c>
      <c r="F101" s="65" t="s">
        <v>551</v>
      </c>
      <c r="G101" s="65" t="s">
        <v>553</v>
      </c>
      <c r="H101" s="63" t="s">
        <v>258</v>
      </c>
      <c r="I101" s="63" t="s">
        <v>2117</v>
      </c>
      <c r="J101" s="61">
        <v>800</v>
      </c>
      <c r="K101" s="60">
        <v>1859</v>
      </c>
      <c r="L101" s="60">
        <f t="shared" si="1"/>
        <v>1487200</v>
      </c>
      <c r="M101" s="55" t="s">
        <v>66</v>
      </c>
    </row>
    <row r="102" spans="2:13" ht="38.25" x14ac:dyDescent="0.2">
      <c r="B102" s="68" t="s">
        <v>77</v>
      </c>
      <c r="C102" s="57" t="s">
        <v>213</v>
      </c>
      <c r="D102" s="58" t="s">
        <v>147</v>
      </c>
      <c r="E102" s="56" t="s">
        <v>259</v>
      </c>
      <c r="F102" s="65" t="s">
        <v>554</v>
      </c>
      <c r="G102" s="65" t="s">
        <v>555</v>
      </c>
      <c r="H102" s="63" t="s">
        <v>260</v>
      </c>
      <c r="I102" s="63" t="s">
        <v>146</v>
      </c>
      <c r="J102" s="61">
        <v>200</v>
      </c>
      <c r="K102" s="60">
        <v>623</v>
      </c>
      <c r="L102" s="60">
        <f t="shared" si="1"/>
        <v>124600</v>
      </c>
      <c r="M102" s="55" t="s">
        <v>66</v>
      </c>
    </row>
    <row r="103" spans="2:13" ht="25.5" x14ac:dyDescent="0.2">
      <c r="B103" s="68" t="s">
        <v>77</v>
      </c>
      <c r="C103" s="57" t="s">
        <v>213</v>
      </c>
      <c r="D103" s="58" t="s">
        <v>158</v>
      </c>
      <c r="E103" s="56" t="s">
        <v>195</v>
      </c>
      <c r="F103" s="65" t="s">
        <v>551</v>
      </c>
      <c r="G103" s="65" t="s">
        <v>556</v>
      </c>
      <c r="H103" s="63" t="s">
        <v>557</v>
      </c>
      <c r="I103" s="63" t="s">
        <v>2117</v>
      </c>
      <c r="J103" s="61">
        <v>5000</v>
      </c>
      <c r="K103" s="60">
        <v>700</v>
      </c>
      <c r="L103" s="60">
        <f t="shared" si="1"/>
        <v>3500000</v>
      </c>
      <c r="M103" s="55" t="s">
        <v>66</v>
      </c>
    </row>
    <row r="104" spans="2:13" ht="25.5" x14ac:dyDescent="0.2">
      <c r="B104" s="68" t="s">
        <v>77</v>
      </c>
      <c r="C104" s="57" t="s">
        <v>213</v>
      </c>
      <c r="D104" s="58" t="s">
        <v>169</v>
      </c>
      <c r="E104" s="56" t="s">
        <v>261</v>
      </c>
      <c r="F104" s="65" t="s">
        <v>535</v>
      </c>
      <c r="G104" s="65" t="s">
        <v>688</v>
      </c>
      <c r="H104" s="63" t="s">
        <v>689</v>
      </c>
      <c r="I104" s="63" t="s">
        <v>146</v>
      </c>
      <c r="J104" s="61">
        <v>1000</v>
      </c>
      <c r="K104" s="60">
        <v>1523</v>
      </c>
      <c r="L104" s="60">
        <f t="shared" si="1"/>
        <v>1523000</v>
      </c>
      <c r="M104" s="55" t="s">
        <v>66</v>
      </c>
    </row>
    <row r="105" spans="2:13" ht="25.5" x14ac:dyDescent="0.2">
      <c r="B105" s="68" t="s">
        <v>77</v>
      </c>
      <c r="C105" s="57" t="s">
        <v>213</v>
      </c>
      <c r="D105" s="58" t="s">
        <v>169</v>
      </c>
      <c r="E105" s="56" t="s">
        <v>249</v>
      </c>
      <c r="F105" s="65" t="s">
        <v>558</v>
      </c>
      <c r="G105" s="65" t="s">
        <v>559</v>
      </c>
      <c r="H105" s="63" t="s">
        <v>262</v>
      </c>
      <c r="I105" s="63" t="s">
        <v>2117</v>
      </c>
      <c r="J105" s="61">
        <v>1000</v>
      </c>
      <c r="K105" s="60">
        <v>1695</v>
      </c>
      <c r="L105" s="60">
        <f t="shared" si="1"/>
        <v>1695000</v>
      </c>
      <c r="M105" s="55" t="s">
        <v>66</v>
      </c>
    </row>
    <row r="106" spans="2:13" x14ac:dyDescent="0.2">
      <c r="B106" s="68" t="s">
        <v>77</v>
      </c>
      <c r="C106" s="57" t="s">
        <v>213</v>
      </c>
      <c r="D106" s="58" t="s">
        <v>105</v>
      </c>
      <c r="E106" s="56" t="s">
        <v>263</v>
      </c>
      <c r="F106" s="65" t="s">
        <v>560</v>
      </c>
      <c r="G106" s="65" t="s">
        <v>561</v>
      </c>
      <c r="H106" s="63" t="s">
        <v>264</v>
      </c>
      <c r="I106" s="63" t="s">
        <v>2117</v>
      </c>
      <c r="J106" s="61">
        <v>200</v>
      </c>
      <c r="K106" s="60">
        <v>150</v>
      </c>
      <c r="L106" s="60">
        <f t="shared" si="1"/>
        <v>30000</v>
      </c>
      <c r="M106" s="55" t="s">
        <v>66</v>
      </c>
    </row>
    <row r="107" spans="2:13" ht="25.5" x14ac:dyDescent="0.2">
      <c r="B107" s="68" t="s">
        <v>77</v>
      </c>
      <c r="C107" s="57" t="s">
        <v>213</v>
      </c>
      <c r="D107" s="58" t="s">
        <v>105</v>
      </c>
      <c r="E107" s="56" t="s">
        <v>265</v>
      </c>
      <c r="F107" s="65" t="s">
        <v>560</v>
      </c>
      <c r="G107" s="65" t="s">
        <v>562</v>
      </c>
      <c r="H107" s="63" t="s">
        <v>266</v>
      </c>
      <c r="I107" s="63" t="s">
        <v>2117</v>
      </c>
      <c r="J107" s="61">
        <v>40</v>
      </c>
      <c r="K107" s="60">
        <v>7854</v>
      </c>
      <c r="L107" s="60">
        <f t="shared" si="1"/>
        <v>314160</v>
      </c>
      <c r="M107" s="55" t="s">
        <v>66</v>
      </c>
    </row>
    <row r="108" spans="2:13" ht="25.5" x14ac:dyDescent="0.2">
      <c r="B108" s="68" t="s">
        <v>77</v>
      </c>
      <c r="C108" s="57" t="s">
        <v>213</v>
      </c>
      <c r="D108" s="58" t="s">
        <v>105</v>
      </c>
      <c r="E108" s="56" t="s">
        <v>267</v>
      </c>
      <c r="F108" s="65" t="s">
        <v>560</v>
      </c>
      <c r="G108" s="65" t="s">
        <v>565</v>
      </c>
      <c r="H108" s="63" t="s">
        <v>563</v>
      </c>
      <c r="I108" s="63" t="s">
        <v>2117</v>
      </c>
      <c r="J108" s="61">
        <v>200</v>
      </c>
      <c r="K108" s="60">
        <v>150</v>
      </c>
      <c r="L108" s="60">
        <f t="shared" si="1"/>
        <v>30000</v>
      </c>
      <c r="M108" s="55" t="s">
        <v>66</v>
      </c>
    </row>
    <row r="109" spans="2:13" ht="25.5" x14ac:dyDescent="0.2">
      <c r="B109" s="68" t="s">
        <v>77</v>
      </c>
      <c r="C109" s="57" t="s">
        <v>213</v>
      </c>
      <c r="D109" s="58" t="s">
        <v>105</v>
      </c>
      <c r="E109" s="56" t="s">
        <v>268</v>
      </c>
      <c r="F109" s="65" t="s">
        <v>560</v>
      </c>
      <c r="G109" s="65"/>
      <c r="H109" s="63" t="s">
        <v>564</v>
      </c>
      <c r="I109" s="63" t="s">
        <v>269</v>
      </c>
      <c r="J109" s="61">
        <v>100</v>
      </c>
      <c r="K109" s="60">
        <v>14608</v>
      </c>
      <c r="L109" s="60">
        <f t="shared" si="1"/>
        <v>1460800</v>
      </c>
      <c r="M109" s="55" t="s">
        <v>66</v>
      </c>
    </row>
    <row r="110" spans="2:13" ht="38.25" x14ac:dyDescent="0.2">
      <c r="B110" s="68" t="s">
        <v>77</v>
      </c>
      <c r="C110" s="57" t="s">
        <v>213</v>
      </c>
      <c r="D110" s="58" t="s">
        <v>105</v>
      </c>
      <c r="E110" s="56" t="s">
        <v>270</v>
      </c>
      <c r="F110" s="65" t="s">
        <v>560</v>
      </c>
      <c r="G110" s="65" t="s">
        <v>567</v>
      </c>
      <c r="H110" s="63" t="s">
        <v>271</v>
      </c>
      <c r="I110" s="63" t="s">
        <v>146</v>
      </c>
      <c r="J110" s="61">
        <v>200</v>
      </c>
      <c r="K110" s="60">
        <v>985</v>
      </c>
      <c r="L110" s="60">
        <f t="shared" si="1"/>
        <v>197000</v>
      </c>
      <c r="M110" s="55" t="s">
        <v>66</v>
      </c>
    </row>
    <row r="111" spans="2:13" ht="25.5" x14ac:dyDescent="0.2">
      <c r="B111" s="68" t="s">
        <v>77</v>
      </c>
      <c r="C111" s="57" t="s">
        <v>213</v>
      </c>
      <c r="D111" s="58" t="s">
        <v>105</v>
      </c>
      <c r="E111" s="56" t="s">
        <v>272</v>
      </c>
      <c r="F111" s="65" t="s">
        <v>560</v>
      </c>
      <c r="G111" s="65" t="s">
        <v>566</v>
      </c>
      <c r="H111" s="63" t="s">
        <v>273</v>
      </c>
      <c r="I111" s="63" t="s">
        <v>146</v>
      </c>
      <c r="J111" s="61">
        <v>650</v>
      </c>
      <c r="K111" s="60">
        <v>2216</v>
      </c>
      <c r="L111" s="60">
        <f t="shared" si="1"/>
        <v>1440400</v>
      </c>
      <c r="M111" s="55" t="s">
        <v>66</v>
      </c>
    </row>
    <row r="112" spans="2:13" ht="25.5" x14ac:dyDescent="0.2">
      <c r="B112" s="68" t="s">
        <v>77</v>
      </c>
      <c r="C112" s="57" t="s">
        <v>213</v>
      </c>
      <c r="D112" s="58" t="s">
        <v>176</v>
      </c>
      <c r="E112" s="56" t="s">
        <v>115</v>
      </c>
      <c r="F112" s="65" t="s">
        <v>568</v>
      </c>
      <c r="G112" s="65" t="s">
        <v>569</v>
      </c>
      <c r="H112" s="63" t="s">
        <v>274</v>
      </c>
      <c r="I112" s="63" t="s">
        <v>146</v>
      </c>
      <c r="J112" s="61">
        <v>150</v>
      </c>
      <c r="K112" s="60">
        <v>1434</v>
      </c>
      <c r="L112" s="60">
        <f t="shared" si="1"/>
        <v>215100</v>
      </c>
      <c r="M112" s="55" t="s">
        <v>66</v>
      </c>
    </row>
    <row r="113" spans="2:13" ht="25.5" x14ac:dyDescent="0.2">
      <c r="B113" s="68" t="s">
        <v>77</v>
      </c>
      <c r="C113" s="57" t="s">
        <v>213</v>
      </c>
      <c r="D113" s="58" t="s">
        <v>176</v>
      </c>
      <c r="E113" s="56" t="s">
        <v>275</v>
      </c>
      <c r="F113" s="65" t="s">
        <v>568</v>
      </c>
      <c r="G113" s="65" t="s">
        <v>571</v>
      </c>
      <c r="H113" s="63" t="s">
        <v>570</v>
      </c>
      <c r="I113" s="63" t="s">
        <v>146</v>
      </c>
      <c r="J113" s="61">
        <v>150</v>
      </c>
      <c r="K113" s="60">
        <v>1785</v>
      </c>
      <c r="L113" s="60">
        <f t="shared" si="1"/>
        <v>267750</v>
      </c>
      <c r="M113" s="55" t="s">
        <v>66</v>
      </c>
    </row>
    <row r="114" spans="2:13" x14ac:dyDescent="0.2">
      <c r="B114" s="68" t="s">
        <v>77</v>
      </c>
      <c r="C114" s="57" t="s">
        <v>213</v>
      </c>
      <c r="D114" s="58" t="s">
        <v>178</v>
      </c>
      <c r="E114" s="56" t="s">
        <v>97</v>
      </c>
      <c r="F114" s="65" t="s">
        <v>572</v>
      </c>
      <c r="G114" s="65" t="s">
        <v>573</v>
      </c>
      <c r="H114" s="63" t="s">
        <v>276</v>
      </c>
      <c r="I114" s="63" t="s">
        <v>146</v>
      </c>
      <c r="J114" s="61">
        <v>300</v>
      </c>
      <c r="K114" s="60">
        <v>270</v>
      </c>
      <c r="L114" s="60">
        <f t="shared" si="1"/>
        <v>81000</v>
      </c>
      <c r="M114" s="55" t="s">
        <v>66</v>
      </c>
    </row>
    <row r="115" spans="2:13" x14ac:dyDescent="0.2">
      <c r="B115" s="68" t="s">
        <v>77</v>
      </c>
      <c r="C115" s="57" t="s">
        <v>213</v>
      </c>
      <c r="D115" s="58" t="s">
        <v>238</v>
      </c>
      <c r="E115" s="56" t="s">
        <v>637</v>
      </c>
      <c r="F115" s="65" t="s">
        <v>638</v>
      </c>
      <c r="G115" s="65" t="s">
        <v>639</v>
      </c>
      <c r="H115" s="63" t="s">
        <v>755</v>
      </c>
      <c r="I115" s="63" t="s">
        <v>146</v>
      </c>
      <c r="J115" s="61">
        <v>500</v>
      </c>
      <c r="K115" s="60">
        <v>5200</v>
      </c>
      <c r="L115" s="60">
        <f t="shared" si="1"/>
        <v>2600000</v>
      </c>
      <c r="M115" s="55" t="s">
        <v>66</v>
      </c>
    </row>
    <row r="116" spans="2:13" ht="25.5" x14ac:dyDescent="0.2">
      <c r="B116" s="68" t="s">
        <v>77</v>
      </c>
      <c r="C116" s="57" t="s">
        <v>213</v>
      </c>
      <c r="D116" s="58" t="s">
        <v>277</v>
      </c>
      <c r="E116" s="56" t="s">
        <v>263</v>
      </c>
      <c r="F116" s="65" t="s">
        <v>574</v>
      </c>
      <c r="G116" s="65" t="s">
        <v>575</v>
      </c>
      <c r="H116" s="63" t="s">
        <v>278</v>
      </c>
      <c r="I116" s="63" t="s">
        <v>2117</v>
      </c>
      <c r="J116" s="61">
        <v>5000</v>
      </c>
      <c r="K116" s="60">
        <v>8321</v>
      </c>
      <c r="L116" s="60">
        <f t="shared" si="1"/>
        <v>41605000</v>
      </c>
      <c r="M116" s="55" t="s">
        <v>66</v>
      </c>
    </row>
    <row r="117" spans="2:13" x14ac:dyDescent="0.2">
      <c r="B117" s="68" t="s">
        <v>77</v>
      </c>
      <c r="C117" s="57" t="s">
        <v>213</v>
      </c>
      <c r="D117" s="58" t="s">
        <v>279</v>
      </c>
      <c r="E117" s="56" t="s">
        <v>186</v>
      </c>
      <c r="F117" s="65"/>
      <c r="G117" s="65"/>
      <c r="H117" s="63" t="s">
        <v>280</v>
      </c>
      <c r="I117" s="63" t="s">
        <v>2117</v>
      </c>
      <c r="J117" s="61">
        <v>1500</v>
      </c>
      <c r="K117" s="60">
        <v>180</v>
      </c>
      <c r="L117" s="60">
        <f t="shared" si="1"/>
        <v>270000</v>
      </c>
      <c r="M117" s="55" t="s">
        <v>66</v>
      </c>
    </row>
    <row r="118" spans="2:13" x14ac:dyDescent="0.2">
      <c r="B118" s="68" t="s">
        <v>77</v>
      </c>
      <c r="C118" s="57" t="s">
        <v>213</v>
      </c>
      <c r="D118" s="58" t="s">
        <v>779</v>
      </c>
      <c r="E118" s="56" t="s">
        <v>186</v>
      </c>
      <c r="F118" s="65" t="s">
        <v>780</v>
      </c>
      <c r="G118" s="65" t="s">
        <v>781</v>
      </c>
      <c r="H118" s="63" t="s">
        <v>782</v>
      </c>
      <c r="I118" s="63" t="s">
        <v>2117</v>
      </c>
      <c r="J118" s="61">
        <v>500</v>
      </c>
      <c r="K118" s="60">
        <v>326</v>
      </c>
      <c r="L118" s="60">
        <f t="shared" si="1"/>
        <v>163000</v>
      </c>
      <c r="M118" s="55" t="s">
        <v>66</v>
      </c>
    </row>
    <row r="119" spans="2:13" x14ac:dyDescent="0.2">
      <c r="B119" s="68" t="s">
        <v>77</v>
      </c>
      <c r="C119" s="57" t="s">
        <v>213</v>
      </c>
      <c r="D119" s="58" t="s">
        <v>238</v>
      </c>
      <c r="E119" s="56" t="s">
        <v>281</v>
      </c>
      <c r="F119" s="65" t="s">
        <v>576</v>
      </c>
      <c r="G119" s="65" t="s">
        <v>690</v>
      </c>
      <c r="H119" s="63" t="s">
        <v>691</v>
      </c>
      <c r="I119" s="63" t="s">
        <v>2117</v>
      </c>
      <c r="J119" s="61">
        <v>250</v>
      </c>
      <c r="K119" s="60">
        <v>700</v>
      </c>
      <c r="L119" s="60">
        <f t="shared" si="1"/>
        <v>175000</v>
      </c>
      <c r="M119" s="55" t="s">
        <v>66</v>
      </c>
    </row>
    <row r="120" spans="2:13" ht="25.5" x14ac:dyDescent="0.2">
      <c r="B120" s="68" t="s">
        <v>77</v>
      </c>
      <c r="C120" s="57" t="s">
        <v>213</v>
      </c>
      <c r="D120" s="58" t="s">
        <v>238</v>
      </c>
      <c r="E120" s="56" t="s">
        <v>282</v>
      </c>
      <c r="F120" s="65" t="s">
        <v>577</v>
      </c>
      <c r="G120" s="65" t="s">
        <v>578</v>
      </c>
      <c r="H120" s="63" t="s">
        <v>283</v>
      </c>
      <c r="I120" s="63" t="s">
        <v>150</v>
      </c>
      <c r="J120" s="61">
        <v>100</v>
      </c>
      <c r="K120" s="60">
        <v>1860</v>
      </c>
      <c r="L120" s="60">
        <f t="shared" si="1"/>
        <v>186000</v>
      </c>
      <c r="M120" s="55" t="s">
        <v>66</v>
      </c>
    </row>
    <row r="121" spans="2:13" ht="38.25" x14ac:dyDescent="0.2">
      <c r="B121" s="68" t="s">
        <v>77</v>
      </c>
      <c r="C121" s="57" t="s">
        <v>213</v>
      </c>
      <c r="D121" s="58" t="s">
        <v>238</v>
      </c>
      <c r="E121" s="56" t="s">
        <v>282</v>
      </c>
      <c r="F121" s="65" t="s">
        <v>577</v>
      </c>
      <c r="G121" s="65" t="s">
        <v>580</v>
      </c>
      <c r="H121" s="63" t="s">
        <v>284</v>
      </c>
      <c r="I121" s="63" t="s">
        <v>150</v>
      </c>
      <c r="J121" s="61">
        <v>100</v>
      </c>
      <c r="K121" s="60">
        <v>2033</v>
      </c>
      <c r="L121" s="60">
        <f t="shared" si="1"/>
        <v>203300</v>
      </c>
      <c r="M121" s="55" t="s">
        <v>66</v>
      </c>
    </row>
    <row r="122" spans="2:13" ht="25.5" x14ac:dyDescent="0.2">
      <c r="B122" s="68" t="s">
        <v>77</v>
      </c>
      <c r="C122" s="57" t="s">
        <v>213</v>
      </c>
      <c r="D122" s="58" t="s">
        <v>238</v>
      </c>
      <c r="E122" s="56" t="s">
        <v>285</v>
      </c>
      <c r="F122" s="65" t="s">
        <v>581</v>
      </c>
      <c r="G122" s="65" t="s">
        <v>698</v>
      </c>
      <c r="H122" s="63" t="s">
        <v>286</v>
      </c>
      <c r="I122" s="63" t="s">
        <v>2117</v>
      </c>
      <c r="J122" s="61">
        <v>146</v>
      </c>
      <c r="K122" s="60">
        <v>128277</v>
      </c>
      <c r="L122" s="60">
        <f t="shared" si="1"/>
        <v>18728442</v>
      </c>
      <c r="M122" s="55" t="s">
        <v>66</v>
      </c>
    </row>
    <row r="123" spans="2:13" ht="25.5" x14ac:dyDescent="0.2">
      <c r="B123" s="68" t="s">
        <v>77</v>
      </c>
      <c r="C123" s="57" t="s">
        <v>213</v>
      </c>
      <c r="D123" s="58" t="s">
        <v>238</v>
      </c>
      <c r="E123" s="56" t="s">
        <v>285</v>
      </c>
      <c r="F123" s="65" t="s">
        <v>581</v>
      </c>
      <c r="G123" s="65" t="s">
        <v>692</v>
      </c>
      <c r="H123" s="63" t="s">
        <v>287</v>
      </c>
      <c r="I123" s="63" t="s">
        <v>2117</v>
      </c>
      <c r="J123" s="61">
        <v>140</v>
      </c>
      <c r="K123" s="60">
        <v>38000</v>
      </c>
      <c r="L123" s="60">
        <f t="shared" si="1"/>
        <v>5320000</v>
      </c>
      <c r="M123" s="55" t="s">
        <v>66</v>
      </c>
    </row>
    <row r="124" spans="2:13" x14ac:dyDescent="0.2">
      <c r="B124" s="68" t="s">
        <v>77</v>
      </c>
      <c r="C124" s="57" t="s">
        <v>213</v>
      </c>
      <c r="D124" s="58" t="s">
        <v>238</v>
      </c>
      <c r="E124" s="56" t="s">
        <v>288</v>
      </c>
      <c r="F124" s="65" t="s">
        <v>582</v>
      </c>
      <c r="G124" s="65" t="s">
        <v>754</v>
      </c>
      <c r="H124" s="63" t="s">
        <v>289</v>
      </c>
      <c r="I124" s="63" t="s">
        <v>2117</v>
      </c>
      <c r="J124" s="61">
        <v>3000</v>
      </c>
      <c r="K124" s="60">
        <v>2908</v>
      </c>
      <c r="L124" s="60">
        <f t="shared" si="1"/>
        <v>8724000</v>
      </c>
      <c r="M124" s="55" t="s">
        <v>66</v>
      </c>
    </row>
    <row r="125" spans="2:13" x14ac:dyDescent="0.2">
      <c r="B125" s="68" t="s">
        <v>77</v>
      </c>
      <c r="C125" s="57" t="s">
        <v>290</v>
      </c>
      <c r="D125" s="58" t="s">
        <v>291</v>
      </c>
      <c r="E125" s="56" t="s">
        <v>97</v>
      </c>
      <c r="F125" s="65" t="s">
        <v>583</v>
      </c>
      <c r="G125" s="65" t="s">
        <v>584</v>
      </c>
      <c r="H125" s="63" t="s">
        <v>292</v>
      </c>
      <c r="I125" s="63" t="s">
        <v>2117</v>
      </c>
      <c r="J125" s="61">
        <v>8000</v>
      </c>
      <c r="K125" s="60">
        <v>6000</v>
      </c>
      <c r="L125" s="60">
        <f t="shared" si="1"/>
        <v>48000000</v>
      </c>
      <c r="M125" s="55" t="s">
        <v>66</v>
      </c>
    </row>
    <row r="126" spans="2:13" x14ac:dyDescent="0.2">
      <c r="B126" s="68" t="s">
        <v>77</v>
      </c>
      <c r="C126" s="57" t="s">
        <v>290</v>
      </c>
      <c r="D126" s="58" t="s">
        <v>80</v>
      </c>
      <c r="E126" s="56" t="s">
        <v>133</v>
      </c>
      <c r="F126" s="65" t="s">
        <v>585</v>
      </c>
      <c r="G126" s="65" t="s">
        <v>693</v>
      </c>
      <c r="H126" s="63" t="s">
        <v>293</v>
      </c>
      <c r="I126" s="63" t="s">
        <v>2117</v>
      </c>
      <c r="J126" s="61">
        <v>1700</v>
      </c>
      <c r="K126" s="60">
        <v>1800</v>
      </c>
      <c r="L126" s="60">
        <f t="shared" si="1"/>
        <v>3060000</v>
      </c>
      <c r="M126" s="55" t="s">
        <v>66</v>
      </c>
    </row>
    <row r="127" spans="2:13" ht="25.5" x14ac:dyDescent="0.2">
      <c r="B127" s="68" t="s">
        <v>77</v>
      </c>
      <c r="C127" s="57" t="s">
        <v>290</v>
      </c>
      <c r="D127" s="58" t="s">
        <v>147</v>
      </c>
      <c r="E127" s="56" t="s">
        <v>97</v>
      </c>
      <c r="F127" s="65" t="s">
        <v>586</v>
      </c>
      <c r="G127" s="65" t="s">
        <v>587</v>
      </c>
      <c r="H127" s="63" t="s">
        <v>294</v>
      </c>
      <c r="I127" s="63" t="s">
        <v>2117</v>
      </c>
      <c r="J127" s="61">
        <v>200</v>
      </c>
      <c r="K127" s="60">
        <v>64000</v>
      </c>
      <c r="L127" s="60">
        <f t="shared" si="1"/>
        <v>12800000</v>
      </c>
      <c r="M127" s="55" t="s">
        <v>66</v>
      </c>
    </row>
    <row r="128" spans="2:13" x14ac:dyDescent="0.2">
      <c r="B128" s="68" t="s">
        <v>77</v>
      </c>
      <c r="C128" s="57" t="s">
        <v>290</v>
      </c>
      <c r="D128" s="58" t="s">
        <v>185</v>
      </c>
      <c r="E128" s="56" t="s">
        <v>97</v>
      </c>
      <c r="F128" s="65" t="s">
        <v>696</v>
      </c>
      <c r="G128" s="65" t="s">
        <v>695</v>
      </c>
      <c r="H128" s="63" t="s">
        <v>697</v>
      </c>
      <c r="I128" s="63" t="s">
        <v>114</v>
      </c>
      <c r="J128" s="61">
        <v>2000</v>
      </c>
      <c r="K128" s="60">
        <v>17000</v>
      </c>
      <c r="L128" s="60">
        <f t="shared" si="1"/>
        <v>34000000</v>
      </c>
      <c r="M128" s="55" t="s">
        <v>66</v>
      </c>
    </row>
    <row r="129" spans="2:13" x14ac:dyDescent="0.2">
      <c r="B129" s="68" t="s">
        <v>77</v>
      </c>
      <c r="C129" s="57" t="s">
        <v>290</v>
      </c>
      <c r="D129" s="58" t="s">
        <v>295</v>
      </c>
      <c r="E129" s="56" t="s">
        <v>173</v>
      </c>
      <c r="F129" s="65"/>
      <c r="G129" s="65"/>
      <c r="H129" s="63" t="s">
        <v>296</v>
      </c>
      <c r="I129" s="63" t="s">
        <v>2117</v>
      </c>
      <c r="J129" s="61">
        <v>4800</v>
      </c>
      <c r="K129" s="60">
        <v>4500</v>
      </c>
      <c r="L129" s="60">
        <f t="shared" si="1"/>
        <v>21600000</v>
      </c>
      <c r="M129" s="55" t="s">
        <v>66</v>
      </c>
    </row>
    <row r="130" spans="2:13" x14ac:dyDescent="0.2">
      <c r="B130" s="68" t="s">
        <v>77</v>
      </c>
      <c r="C130" s="57" t="s">
        <v>290</v>
      </c>
      <c r="D130" s="58" t="s">
        <v>295</v>
      </c>
      <c r="E130" s="56" t="s">
        <v>173</v>
      </c>
      <c r="F130" s="65" t="s">
        <v>588</v>
      </c>
      <c r="G130" s="65"/>
      <c r="H130" s="63" t="s">
        <v>297</v>
      </c>
      <c r="I130" s="63" t="s">
        <v>2117</v>
      </c>
      <c r="J130" s="61">
        <v>4800</v>
      </c>
      <c r="K130" s="60">
        <v>5000</v>
      </c>
      <c r="L130" s="60">
        <f t="shared" si="1"/>
        <v>24000000</v>
      </c>
      <c r="M130" s="55" t="s">
        <v>66</v>
      </c>
    </row>
    <row r="131" spans="2:13" x14ac:dyDescent="0.2">
      <c r="B131" s="68" t="s">
        <v>77</v>
      </c>
      <c r="C131" s="57" t="s">
        <v>290</v>
      </c>
      <c r="D131" s="58" t="s">
        <v>169</v>
      </c>
      <c r="E131" s="56" t="s">
        <v>298</v>
      </c>
      <c r="F131" s="65" t="s">
        <v>589</v>
      </c>
      <c r="G131" s="65" t="s">
        <v>590</v>
      </c>
      <c r="H131" s="63" t="s">
        <v>299</v>
      </c>
      <c r="I131" s="63" t="s">
        <v>2117</v>
      </c>
      <c r="J131" s="61">
        <v>2000</v>
      </c>
      <c r="K131" s="60">
        <v>5000</v>
      </c>
      <c r="L131" s="60">
        <f t="shared" si="1"/>
        <v>10000000</v>
      </c>
      <c r="M131" s="55" t="s">
        <v>66</v>
      </c>
    </row>
    <row r="132" spans="2:13" x14ac:dyDescent="0.2">
      <c r="B132" s="68" t="s">
        <v>77</v>
      </c>
      <c r="C132" s="57" t="s">
        <v>290</v>
      </c>
      <c r="D132" s="58" t="s">
        <v>208</v>
      </c>
      <c r="E132" s="56" t="s">
        <v>84</v>
      </c>
      <c r="F132" s="65" t="s">
        <v>640</v>
      </c>
      <c r="G132" s="65" t="s">
        <v>641</v>
      </c>
      <c r="H132" s="63" t="s">
        <v>300</v>
      </c>
      <c r="I132" s="63" t="s">
        <v>2117</v>
      </c>
      <c r="J132" s="61">
        <v>7000</v>
      </c>
      <c r="K132" s="60">
        <v>5000</v>
      </c>
      <c r="L132" s="60">
        <f t="shared" si="1"/>
        <v>35000000</v>
      </c>
      <c r="M132" s="55" t="s">
        <v>66</v>
      </c>
    </row>
    <row r="133" spans="2:13" x14ac:dyDescent="0.2">
      <c r="B133" s="68" t="s">
        <v>77</v>
      </c>
      <c r="C133" s="57" t="s">
        <v>290</v>
      </c>
      <c r="D133" s="58" t="s">
        <v>90</v>
      </c>
      <c r="E133" s="56" t="s">
        <v>223</v>
      </c>
      <c r="F133" s="65" t="s">
        <v>642</v>
      </c>
      <c r="G133" s="65" t="s">
        <v>643</v>
      </c>
      <c r="H133" s="63" t="s">
        <v>301</v>
      </c>
      <c r="I133" s="63" t="s">
        <v>2117</v>
      </c>
      <c r="J133" s="61">
        <v>5000</v>
      </c>
      <c r="K133" s="60">
        <v>2200</v>
      </c>
      <c r="L133" s="60">
        <f t="shared" si="1"/>
        <v>11000000</v>
      </c>
      <c r="M133" s="55" t="s">
        <v>66</v>
      </c>
    </row>
    <row r="134" spans="2:13" x14ac:dyDescent="0.2">
      <c r="B134" s="68" t="s">
        <v>77</v>
      </c>
      <c r="C134" s="57" t="s">
        <v>290</v>
      </c>
      <c r="D134" s="58" t="s">
        <v>302</v>
      </c>
      <c r="E134" s="56" t="s">
        <v>97</v>
      </c>
      <c r="F134" s="65" t="s">
        <v>591</v>
      </c>
      <c r="G134" s="65" t="s">
        <v>592</v>
      </c>
      <c r="H134" s="63" t="s">
        <v>303</v>
      </c>
      <c r="I134" s="63" t="s">
        <v>2117</v>
      </c>
      <c r="J134" s="61">
        <v>4800</v>
      </c>
      <c r="K134" s="60">
        <v>8249</v>
      </c>
      <c r="L134" s="60">
        <f t="shared" si="1"/>
        <v>39595200</v>
      </c>
      <c r="M134" s="55" t="s">
        <v>66</v>
      </c>
    </row>
    <row r="135" spans="2:13" x14ac:dyDescent="0.2">
      <c r="B135" s="68" t="s">
        <v>77</v>
      </c>
      <c r="C135" s="57" t="s">
        <v>290</v>
      </c>
      <c r="D135" s="58" t="s">
        <v>96</v>
      </c>
      <c r="E135" s="56" t="s">
        <v>304</v>
      </c>
      <c r="F135" s="65" t="s">
        <v>593</v>
      </c>
      <c r="G135" s="65" t="s">
        <v>699</v>
      </c>
      <c r="H135" s="63" t="s">
        <v>305</v>
      </c>
      <c r="I135" s="63" t="s">
        <v>131</v>
      </c>
      <c r="J135" s="61">
        <v>5000</v>
      </c>
      <c r="K135" s="60">
        <v>250</v>
      </c>
      <c r="L135" s="60">
        <f t="shared" ref="L135:L183" si="2">+K135*J135</f>
        <v>1250000</v>
      </c>
      <c r="M135" s="55" t="s">
        <v>66</v>
      </c>
    </row>
    <row r="136" spans="2:13" x14ac:dyDescent="0.2">
      <c r="B136" s="68" t="s">
        <v>77</v>
      </c>
      <c r="C136" s="57" t="s">
        <v>290</v>
      </c>
      <c r="D136" s="58" t="s">
        <v>306</v>
      </c>
      <c r="E136" s="56" t="s">
        <v>84</v>
      </c>
      <c r="F136" s="65" t="s">
        <v>700</v>
      </c>
      <c r="G136" s="65" t="s">
        <v>701</v>
      </c>
      <c r="H136" s="63" t="s">
        <v>308</v>
      </c>
      <c r="I136" s="63" t="s">
        <v>2117</v>
      </c>
      <c r="J136" s="61">
        <v>6000</v>
      </c>
      <c r="K136" s="60">
        <v>2000</v>
      </c>
      <c r="L136" s="60">
        <f t="shared" si="2"/>
        <v>12000000</v>
      </c>
      <c r="M136" s="55" t="s">
        <v>66</v>
      </c>
    </row>
    <row r="137" spans="2:13" x14ac:dyDescent="0.2">
      <c r="B137" s="68" t="s">
        <v>77</v>
      </c>
      <c r="C137" s="57" t="s">
        <v>290</v>
      </c>
      <c r="D137" s="58" t="s">
        <v>238</v>
      </c>
      <c r="E137" s="56" t="s">
        <v>309</v>
      </c>
      <c r="F137" s="65" t="s">
        <v>594</v>
      </c>
      <c r="G137" s="65"/>
      <c r="H137" s="63" t="s">
        <v>310</v>
      </c>
      <c r="I137" s="63" t="s">
        <v>2117</v>
      </c>
      <c r="J137" s="61">
        <v>4800</v>
      </c>
      <c r="K137" s="60">
        <v>4000</v>
      </c>
      <c r="L137" s="60">
        <f t="shared" si="2"/>
        <v>19200000</v>
      </c>
      <c r="M137" s="55" t="s">
        <v>66</v>
      </c>
    </row>
    <row r="138" spans="2:13" x14ac:dyDescent="0.2">
      <c r="B138" s="68" t="s">
        <v>77</v>
      </c>
      <c r="C138" s="57" t="s">
        <v>290</v>
      </c>
      <c r="D138" s="58" t="s">
        <v>741</v>
      </c>
      <c r="E138" s="56" t="s">
        <v>231</v>
      </c>
      <c r="F138" s="65" t="s">
        <v>611</v>
      </c>
      <c r="G138" s="65" t="s">
        <v>612</v>
      </c>
      <c r="H138" s="63" t="s">
        <v>525</v>
      </c>
      <c r="I138" s="63" t="s">
        <v>2117</v>
      </c>
      <c r="J138" s="61">
        <v>200</v>
      </c>
      <c r="K138" s="60">
        <v>10000</v>
      </c>
      <c r="L138" s="60">
        <f t="shared" si="2"/>
        <v>2000000</v>
      </c>
      <c r="M138" s="55" t="s">
        <v>66</v>
      </c>
    </row>
    <row r="139" spans="2:13" x14ac:dyDescent="0.2">
      <c r="B139" s="68" t="s">
        <v>77</v>
      </c>
      <c r="C139" s="57" t="s">
        <v>290</v>
      </c>
      <c r="D139" s="58" t="s">
        <v>139</v>
      </c>
      <c r="E139" s="56" t="s">
        <v>743</v>
      </c>
      <c r="F139" s="65" t="s">
        <v>613</v>
      </c>
      <c r="G139" s="65" t="s">
        <v>614</v>
      </c>
      <c r="H139" s="63" t="s">
        <v>526</v>
      </c>
      <c r="I139" s="63" t="s">
        <v>2117</v>
      </c>
      <c r="J139" s="61">
        <v>200</v>
      </c>
      <c r="K139" s="60">
        <v>11000</v>
      </c>
      <c r="L139" s="60">
        <f t="shared" si="2"/>
        <v>2200000</v>
      </c>
      <c r="M139" s="55" t="s">
        <v>66</v>
      </c>
    </row>
    <row r="140" spans="2:13" x14ac:dyDescent="0.2">
      <c r="B140" s="68" t="s">
        <v>77</v>
      </c>
      <c r="C140" s="57" t="s">
        <v>290</v>
      </c>
      <c r="D140" s="58" t="s">
        <v>185</v>
      </c>
      <c r="E140" s="56" t="s">
        <v>742</v>
      </c>
      <c r="F140" s="65" t="s">
        <v>738</v>
      </c>
      <c r="G140" s="65" t="s">
        <v>739</v>
      </c>
      <c r="H140" s="63" t="s">
        <v>694</v>
      </c>
      <c r="I140" s="63" t="s">
        <v>740</v>
      </c>
      <c r="J140" s="61">
        <v>200</v>
      </c>
      <c r="K140" s="60">
        <v>11000</v>
      </c>
      <c r="L140" s="60">
        <f t="shared" si="2"/>
        <v>2200000</v>
      </c>
      <c r="M140" s="55" t="s">
        <v>66</v>
      </c>
    </row>
    <row r="141" spans="2:13" x14ac:dyDescent="0.2">
      <c r="B141" s="68" t="s">
        <v>77</v>
      </c>
      <c r="C141" s="57" t="s">
        <v>290</v>
      </c>
      <c r="D141" s="58" t="s">
        <v>238</v>
      </c>
      <c r="E141" s="56" t="s">
        <v>97</v>
      </c>
      <c r="F141" s="65" t="s">
        <v>595</v>
      </c>
      <c r="G141" s="65" t="s">
        <v>646</v>
      </c>
      <c r="H141" s="63" t="s">
        <v>311</v>
      </c>
      <c r="I141" s="63" t="s">
        <v>2117</v>
      </c>
      <c r="J141" s="61">
        <v>200</v>
      </c>
      <c r="K141" s="60">
        <v>20000</v>
      </c>
      <c r="L141" s="60">
        <f t="shared" si="2"/>
        <v>4000000</v>
      </c>
      <c r="M141" s="55" t="s">
        <v>66</v>
      </c>
    </row>
    <row r="142" spans="2:13" x14ac:dyDescent="0.2">
      <c r="B142" s="68" t="s">
        <v>77</v>
      </c>
      <c r="C142" s="57" t="s">
        <v>290</v>
      </c>
      <c r="D142" s="58" t="s">
        <v>238</v>
      </c>
      <c r="E142" s="56" t="s">
        <v>312</v>
      </c>
      <c r="F142" s="65" t="s">
        <v>644</v>
      </c>
      <c r="G142" s="65" t="s">
        <v>645</v>
      </c>
      <c r="H142" s="63" t="s">
        <v>313</v>
      </c>
      <c r="I142" s="63" t="s">
        <v>2117</v>
      </c>
      <c r="J142" s="61">
        <v>3</v>
      </c>
      <c r="K142" s="60">
        <v>2000000</v>
      </c>
      <c r="L142" s="60">
        <f t="shared" si="2"/>
        <v>6000000</v>
      </c>
      <c r="M142" s="55" t="s">
        <v>66</v>
      </c>
    </row>
    <row r="143" spans="2:13" x14ac:dyDescent="0.2">
      <c r="B143" s="68" t="s">
        <v>77</v>
      </c>
      <c r="C143" s="57" t="s">
        <v>314</v>
      </c>
      <c r="D143" s="58" t="s">
        <v>83</v>
      </c>
      <c r="E143" s="56" t="s">
        <v>101</v>
      </c>
      <c r="F143" s="65" t="s">
        <v>596</v>
      </c>
      <c r="G143" s="65" t="s">
        <v>597</v>
      </c>
      <c r="H143" s="63" t="s">
        <v>315</v>
      </c>
      <c r="I143" s="63" t="s">
        <v>2117</v>
      </c>
      <c r="J143" s="61">
        <v>700</v>
      </c>
      <c r="K143" s="60">
        <v>595</v>
      </c>
      <c r="L143" s="60">
        <f t="shared" si="2"/>
        <v>416500</v>
      </c>
      <c r="M143" s="55" t="s">
        <v>66</v>
      </c>
    </row>
    <row r="144" spans="2:13" x14ac:dyDescent="0.2">
      <c r="B144" s="68" t="s">
        <v>77</v>
      </c>
      <c r="C144" s="57" t="s">
        <v>314</v>
      </c>
      <c r="D144" s="58" t="s">
        <v>80</v>
      </c>
      <c r="E144" s="56" t="s">
        <v>153</v>
      </c>
      <c r="F144" s="65" t="s">
        <v>598</v>
      </c>
      <c r="G144" s="65" t="s">
        <v>702</v>
      </c>
      <c r="H144" s="63" t="s">
        <v>316</v>
      </c>
      <c r="I144" s="63" t="s">
        <v>2117</v>
      </c>
      <c r="J144" s="61">
        <v>100</v>
      </c>
      <c r="K144" s="60">
        <v>900</v>
      </c>
      <c r="L144" s="60">
        <f t="shared" si="2"/>
        <v>90000</v>
      </c>
      <c r="M144" s="55" t="s">
        <v>66</v>
      </c>
    </row>
    <row r="145" spans="2:13" x14ac:dyDescent="0.2">
      <c r="B145" s="68" t="s">
        <v>77</v>
      </c>
      <c r="C145" s="57" t="s">
        <v>314</v>
      </c>
      <c r="D145" s="58" t="s">
        <v>776</v>
      </c>
      <c r="E145" s="56" t="s">
        <v>766</v>
      </c>
      <c r="F145" s="65" t="s">
        <v>598</v>
      </c>
      <c r="G145" s="65" t="s">
        <v>777</v>
      </c>
      <c r="H145" s="63" t="s">
        <v>778</v>
      </c>
      <c r="I145" s="63" t="s">
        <v>2117</v>
      </c>
      <c r="J145" s="61">
        <v>750</v>
      </c>
      <c r="K145" s="60">
        <v>5730</v>
      </c>
      <c r="L145" s="60">
        <f t="shared" si="2"/>
        <v>4297500</v>
      </c>
      <c r="M145" s="55" t="s">
        <v>66</v>
      </c>
    </row>
    <row r="146" spans="2:13" x14ac:dyDescent="0.2">
      <c r="B146" s="68" t="s">
        <v>77</v>
      </c>
      <c r="C146" s="57" t="s">
        <v>314</v>
      </c>
      <c r="D146" s="58" t="s">
        <v>291</v>
      </c>
      <c r="E146" s="56" t="s">
        <v>317</v>
      </c>
      <c r="F146" s="65" t="s">
        <v>599</v>
      </c>
      <c r="G146" s="65" t="s">
        <v>703</v>
      </c>
      <c r="H146" s="63" t="s">
        <v>318</v>
      </c>
      <c r="I146" s="63" t="s">
        <v>108</v>
      </c>
      <c r="J146" s="61">
        <v>250</v>
      </c>
      <c r="K146" s="60">
        <v>468</v>
      </c>
      <c r="L146" s="60">
        <f t="shared" si="2"/>
        <v>117000</v>
      </c>
      <c r="M146" s="55" t="s">
        <v>66</v>
      </c>
    </row>
    <row r="147" spans="2:13" x14ac:dyDescent="0.2">
      <c r="B147" s="68" t="s">
        <v>77</v>
      </c>
      <c r="C147" s="57" t="s">
        <v>314</v>
      </c>
      <c r="D147" s="58" t="s">
        <v>147</v>
      </c>
      <c r="E147" s="56" t="s">
        <v>319</v>
      </c>
      <c r="F147" s="65" t="s">
        <v>600</v>
      </c>
      <c r="G147" s="65" t="s">
        <v>601</v>
      </c>
      <c r="H147" s="63" t="s">
        <v>320</v>
      </c>
      <c r="I147" s="63" t="s">
        <v>2117</v>
      </c>
      <c r="J147" s="61">
        <v>2400</v>
      </c>
      <c r="K147" s="60">
        <v>415</v>
      </c>
      <c r="L147" s="60">
        <f t="shared" si="2"/>
        <v>996000</v>
      </c>
      <c r="M147" s="55" t="s">
        <v>66</v>
      </c>
    </row>
    <row r="148" spans="2:13" ht="25.5" x14ac:dyDescent="0.2">
      <c r="B148" s="68" t="s">
        <v>77</v>
      </c>
      <c r="C148" s="57" t="s">
        <v>314</v>
      </c>
      <c r="D148" s="58" t="s">
        <v>158</v>
      </c>
      <c r="E148" s="56" t="s">
        <v>101</v>
      </c>
      <c r="F148" s="65" t="s">
        <v>602</v>
      </c>
      <c r="G148" s="65" t="s">
        <v>603</v>
      </c>
      <c r="H148" s="63" t="s">
        <v>321</v>
      </c>
      <c r="I148" s="63" t="s">
        <v>2117</v>
      </c>
      <c r="J148" s="61">
        <v>1500</v>
      </c>
      <c r="K148" s="60">
        <v>198</v>
      </c>
      <c r="L148" s="60">
        <f t="shared" si="2"/>
        <v>297000</v>
      </c>
      <c r="M148" s="55" t="s">
        <v>66</v>
      </c>
    </row>
    <row r="149" spans="2:13" ht="25.5" x14ac:dyDescent="0.2">
      <c r="B149" s="68" t="s">
        <v>77</v>
      </c>
      <c r="C149" s="57" t="s">
        <v>314</v>
      </c>
      <c r="D149" s="58" t="s">
        <v>105</v>
      </c>
      <c r="E149" s="56" t="s">
        <v>322</v>
      </c>
      <c r="F149" s="65" t="s">
        <v>705</v>
      </c>
      <c r="G149" s="65" t="s">
        <v>706</v>
      </c>
      <c r="H149" s="63" t="s">
        <v>704</v>
      </c>
      <c r="I149" s="63" t="s">
        <v>2117</v>
      </c>
      <c r="J149" s="61">
        <v>800</v>
      </c>
      <c r="K149" s="60">
        <v>3500</v>
      </c>
      <c r="L149" s="60">
        <f t="shared" si="2"/>
        <v>2800000</v>
      </c>
      <c r="M149" s="55" t="s">
        <v>66</v>
      </c>
    </row>
    <row r="150" spans="2:13" x14ac:dyDescent="0.2">
      <c r="B150" s="68" t="s">
        <v>77</v>
      </c>
      <c r="C150" s="57" t="s">
        <v>314</v>
      </c>
      <c r="D150" s="58" t="s">
        <v>105</v>
      </c>
      <c r="E150" s="56" t="s">
        <v>323</v>
      </c>
      <c r="F150" s="65" t="s">
        <v>604</v>
      </c>
      <c r="G150" s="65" t="s">
        <v>708</v>
      </c>
      <c r="H150" s="63" t="s">
        <v>707</v>
      </c>
      <c r="I150" s="63" t="s">
        <v>2117</v>
      </c>
      <c r="J150" s="61">
        <v>500</v>
      </c>
      <c r="K150" s="60">
        <v>202</v>
      </c>
      <c r="L150" s="60">
        <f t="shared" si="2"/>
        <v>101000</v>
      </c>
      <c r="M150" s="55" t="s">
        <v>66</v>
      </c>
    </row>
    <row r="151" spans="2:13" x14ac:dyDescent="0.2">
      <c r="B151" s="68" t="s">
        <v>77</v>
      </c>
      <c r="C151" s="57" t="s">
        <v>314</v>
      </c>
      <c r="D151" s="58" t="s">
        <v>105</v>
      </c>
      <c r="E151" s="56" t="s">
        <v>324</v>
      </c>
      <c r="F151" s="65" t="s">
        <v>604</v>
      </c>
      <c r="G151" s="65" t="s">
        <v>605</v>
      </c>
      <c r="H151" s="63" t="s">
        <v>325</v>
      </c>
      <c r="I151" s="63" t="s">
        <v>2117</v>
      </c>
      <c r="J151" s="61">
        <v>1000</v>
      </c>
      <c r="K151" s="60">
        <v>700</v>
      </c>
      <c r="L151" s="60">
        <f t="shared" si="2"/>
        <v>700000</v>
      </c>
      <c r="M151" s="55" t="s">
        <v>66</v>
      </c>
    </row>
    <row r="152" spans="2:13" x14ac:dyDescent="0.2">
      <c r="B152" s="68" t="s">
        <v>77</v>
      </c>
      <c r="C152" s="57" t="s">
        <v>314</v>
      </c>
      <c r="D152" s="58" t="s">
        <v>105</v>
      </c>
      <c r="E152" s="56" t="s">
        <v>757</v>
      </c>
      <c r="F152" s="65" t="s">
        <v>758</v>
      </c>
      <c r="G152" s="65" t="s">
        <v>759</v>
      </c>
      <c r="H152" s="63" t="s">
        <v>760</v>
      </c>
      <c r="I152" s="63" t="s">
        <v>2117</v>
      </c>
      <c r="J152" s="61">
        <v>50000</v>
      </c>
      <c r="K152" s="60">
        <v>100</v>
      </c>
      <c r="L152" s="60">
        <f t="shared" si="2"/>
        <v>5000000</v>
      </c>
      <c r="M152" s="55" t="s">
        <v>66</v>
      </c>
    </row>
    <row r="153" spans="2:13" x14ac:dyDescent="0.2">
      <c r="B153" s="68" t="s">
        <v>77</v>
      </c>
      <c r="C153" s="57" t="s">
        <v>314</v>
      </c>
      <c r="D153" s="58" t="s">
        <v>109</v>
      </c>
      <c r="E153" s="56" t="s">
        <v>326</v>
      </c>
      <c r="F153" s="65" t="s">
        <v>649</v>
      </c>
      <c r="G153" s="65" t="s">
        <v>650</v>
      </c>
      <c r="H153" s="63" t="s">
        <v>327</v>
      </c>
      <c r="I153" s="63" t="s">
        <v>2117</v>
      </c>
      <c r="J153" s="61">
        <v>800</v>
      </c>
      <c r="K153" s="60">
        <v>1000</v>
      </c>
      <c r="L153" s="60">
        <f t="shared" si="2"/>
        <v>800000</v>
      </c>
      <c r="M153" s="55" t="s">
        <v>66</v>
      </c>
    </row>
    <row r="154" spans="2:13" ht="25.5" x14ac:dyDescent="0.2">
      <c r="B154" s="68" t="s">
        <v>77</v>
      </c>
      <c r="C154" s="57" t="s">
        <v>104</v>
      </c>
      <c r="D154" s="58" t="s">
        <v>158</v>
      </c>
      <c r="E154" s="56" t="s">
        <v>239</v>
      </c>
      <c r="F154" s="65" t="s">
        <v>634</v>
      </c>
      <c r="G154" s="65" t="s">
        <v>635</v>
      </c>
      <c r="H154" s="63" t="s">
        <v>328</v>
      </c>
      <c r="I154" s="63" t="s">
        <v>2117</v>
      </c>
      <c r="J154" s="61">
        <v>1500</v>
      </c>
      <c r="K154" s="60">
        <v>411</v>
      </c>
      <c r="L154" s="60">
        <f t="shared" si="2"/>
        <v>616500</v>
      </c>
      <c r="M154" s="55" t="s">
        <v>66</v>
      </c>
    </row>
    <row r="155" spans="2:13" x14ac:dyDescent="0.2">
      <c r="B155" s="68" t="s">
        <v>77</v>
      </c>
      <c r="C155" s="57" t="s">
        <v>314</v>
      </c>
      <c r="D155" s="58" t="s">
        <v>178</v>
      </c>
      <c r="E155" s="56" t="s">
        <v>329</v>
      </c>
      <c r="F155" s="65" t="s">
        <v>709</v>
      </c>
      <c r="G155" s="65" t="s">
        <v>710</v>
      </c>
      <c r="H155" s="63" t="s">
        <v>330</v>
      </c>
      <c r="I155" s="63" t="s">
        <v>2117</v>
      </c>
      <c r="J155" s="61">
        <v>100</v>
      </c>
      <c r="K155" s="60">
        <v>1980</v>
      </c>
      <c r="L155" s="60">
        <f t="shared" si="2"/>
        <v>198000</v>
      </c>
      <c r="M155" s="55" t="s">
        <v>66</v>
      </c>
    </row>
    <row r="156" spans="2:13" x14ac:dyDescent="0.2">
      <c r="B156" s="68" t="s">
        <v>77</v>
      </c>
      <c r="C156" s="57" t="s">
        <v>314</v>
      </c>
      <c r="D156" s="58" t="s">
        <v>206</v>
      </c>
      <c r="E156" s="56" t="s">
        <v>259</v>
      </c>
      <c r="F156" s="65" t="s">
        <v>619</v>
      </c>
      <c r="G156" s="65" t="s">
        <v>711</v>
      </c>
      <c r="H156" s="63" t="s">
        <v>331</v>
      </c>
      <c r="I156" s="63" t="s">
        <v>2117</v>
      </c>
      <c r="J156" s="61">
        <v>10000</v>
      </c>
      <c r="K156" s="60">
        <v>1100</v>
      </c>
      <c r="L156" s="60">
        <f t="shared" si="2"/>
        <v>11000000</v>
      </c>
      <c r="M156" s="55" t="s">
        <v>66</v>
      </c>
    </row>
    <row r="157" spans="2:13" x14ac:dyDescent="0.2">
      <c r="B157" s="68" t="s">
        <v>77</v>
      </c>
      <c r="C157" s="57" t="s">
        <v>314</v>
      </c>
      <c r="D157" s="58" t="s">
        <v>238</v>
      </c>
      <c r="E157" s="56" t="s">
        <v>97</v>
      </c>
      <c r="F157" s="65" t="s">
        <v>712</v>
      </c>
      <c r="G157" s="65" t="s">
        <v>713</v>
      </c>
      <c r="H157" s="63" t="s">
        <v>332</v>
      </c>
      <c r="I157" s="63" t="s">
        <v>2117</v>
      </c>
      <c r="J157" s="61">
        <v>200</v>
      </c>
      <c r="K157" s="60">
        <v>1300</v>
      </c>
      <c r="L157" s="60">
        <f t="shared" si="2"/>
        <v>260000</v>
      </c>
      <c r="M157" s="55" t="s">
        <v>66</v>
      </c>
    </row>
    <row r="158" spans="2:13" x14ac:dyDescent="0.2">
      <c r="B158" s="68" t="s">
        <v>77</v>
      </c>
      <c r="C158" s="57" t="s">
        <v>314</v>
      </c>
      <c r="D158" s="58" t="s">
        <v>238</v>
      </c>
      <c r="E158" s="56" t="s">
        <v>333</v>
      </c>
      <c r="F158" s="65" t="s">
        <v>681</v>
      </c>
      <c r="G158" s="65" t="s">
        <v>714</v>
      </c>
      <c r="H158" s="63" t="s">
        <v>334</v>
      </c>
      <c r="I158" s="63" t="s">
        <v>114</v>
      </c>
      <c r="J158" s="61">
        <v>1000</v>
      </c>
      <c r="K158" s="60">
        <v>725</v>
      </c>
      <c r="L158" s="60">
        <f t="shared" si="2"/>
        <v>725000</v>
      </c>
      <c r="M158" s="55" t="s">
        <v>66</v>
      </c>
    </row>
    <row r="159" spans="2:13" x14ac:dyDescent="0.2">
      <c r="B159" s="68" t="s">
        <v>77</v>
      </c>
      <c r="C159" s="57" t="s">
        <v>314</v>
      </c>
      <c r="D159" s="58" t="s">
        <v>238</v>
      </c>
      <c r="E159" s="56" t="s">
        <v>335</v>
      </c>
      <c r="F159" s="65"/>
      <c r="G159" s="65"/>
      <c r="H159" s="63" t="s">
        <v>336</v>
      </c>
      <c r="I159" s="63" t="s">
        <v>108</v>
      </c>
      <c r="J159" s="61">
        <v>100</v>
      </c>
      <c r="K159" s="60">
        <v>5650</v>
      </c>
      <c r="L159" s="60">
        <f t="shared" si="2"/>
        <v>565000</v>
      </c>
      <c r="M159" s="55" t="s">
        <v>66</v>
      </c>
    </row>
    <row r="160" spans="2:13" x14ac:dyDescent="0.2">
      <c r="B160" s="68" t="s">
        <v>77</v>
      </c>
      <c r="C160" s="57" t="s">
        <v>104</v>
      </c>
      <c r="D160" s="58" t="s">
        <v>630</v>
      </c>
      <c r="E160" s="56" t="s">
        <v>186</v>
      </c>
      <c r="F160" s="65" t="s">
        <v>631</v>
      </c>
      <c r="G160" s="65" t="s">
        <v>632</v>
      </c>
      <c r="H160" s="63" t="s">
        <v>633</v>
      </c>
      <c r="I160" s="63" t="s">
        <v>103</v>
      </c>
      <c r="J160" s="61">
        <v>100</v>
      </c>
      <c r="K160" s="60">
        <v>3600</v>
      </c>
      <c r="L160" s="60">
        <f t="shared" si="2"/>
        <v>360000</v>
      </c>
      <c r="M160" s="55" t="s">
        <v>66</v>
      </c>
    </row>
    <row r="161" spans="2:13" x14ac:dyDescent="0.2">
      <c r="B161" s="68" t="s">
        <v>77</v>
      </c>
      <c r="C161" s="57" t="s">
        <v>337</v>
      </c>
      <c r="D161" s="58" t="s">
        <v>217</v>
      </c>
      <c r="E161" s="56" t="s">
        <v>338</v>
      </c>
      <c r="F161" s="65" t="s">
        <v>681</v>
      </c>
      <c r="G161" s="65" t="s">
        <v>715</v>
      </c>
      <c r="H161" s="63" t="s">
        <v>339</v>
      </c>
      <c r="I161" s="63" t="s">
        <v>114</v>
      </c>
      <c r="J161" s="61">
        <v>80</v>
      </c>
      <c r="K161" s="60">
        <v>2500</v>
      </c>
      <c r="L161" s="60">
        <f t="shared" si="2"/>
        <v>200000</v>
      </c>
      <c r="M161" s="55" t="s">
        <v>66</v>
      </c>
    </row>
    <row r="162" spans="2:13" x14ac:dyDescent="0.2">
      <c r="B162" s="68" t="s">
        <v>77</v>
      </c>
      <c r="C162" s="57" t="s">
        <v>337</v>
      </c>
      <c r="D162" s="58" t="s">
        <v>217</v>
      </c>
      <c r="E162" s="56" t="s">
        <v>338</v>
      </c>
      <c r="F162" s="65" t="s">
        <v>681</v>
      </c>
      <c r="G162" s="65" t="s">
        <v>717</v>
      </c>
      <c r="H162" s="63" t="s">
        <v>340</v>
      </c>
      <c r="I162" s="63" t="s">
        <v>114</v>
      </c>
      <c r="J162" s="61">
        <v>80</v>
      </c>
      <c r="K162" s="60">
        <v>4375</v>
      </c>
      <c r="L162" s="60">
        <f t="shared" si="2"/>
        <v>350000</v>
      </c>
      <c r="M162" s="55" t="s">
        <v>66</v>
      </c>
    </row>
    <row r="163" spans="2:13" x14ac:dyDescent="0.2">
      <c r="B163" s="68" t="s">
        <v>77</v>
      </c>
      <c r="C163" s="57" t="s">
        <v>337</v>
      </c>
      <c r="D163" s="58" t="s">
        <v>217</v>
      </c>
      <c r="E163" s="56" t="s">
        <v>341</v>
      </c>
      <c r="F163" s="65" t="s">
        <v>681</v>
      </c>
      <c r="G163" s="65" t="s">
        <v>716</v>
      </c>
      <c r="H163" s="63" t="s">
        <v>342</v>
      </c>
      <c r="I163" s="63" t="s">
        <v>114</v>
      </c>
      <c r="J163" s="61">
        <v>100</v>
      </c>
      <c r="K163" s="60">
        <v>765</v>
      </c>
      <c r="L163" s="60">
        <f t="shared" si="2"/>
        <v>76500</v>
      </c>
      <c r="M163" s="55" t="s">
        <v>66</v>
      </c>
    </row>
    <row r="164" spans="2:13" x14ac:dyDescent="0.2">
      <c r="B164" s="68" t="s">
        <v>77</v>
      </c>
      <c r="C164" s="57" t="s">
        <v>343</v>
      </c>
      <c r="D164" s="58" t="s">
        <v>147</v>
      </c>
      <c r="E164" s="56" t="s">
        <v>79</v>
      </c>
      <c r="F164" s="65"/>
      <c r="G164" s="65"/>
      <c r="H164" s="63" t="s">
        <v>344</v>
      </c>
      <c r="I164" s="63" t="s">
        <v>2117</v>
      </c>
      <c r="J164" s="61">
        <v>20000</v>
      </c>
      <c r="K164" s="60">
        <v>6571</v>
      </c>
      <c r="L164" s="60">
        <f t="shared" si="2"/>
        <v>131420000</v>
      </c>
      <c r="M164" s="55" t="s">
        <v>66</v>
      </c>
    </row>
    <row r="165" spans="2:13" x14ac:dyDescent="0.2">
      <c r="B165" s="68" t="s">
        <v>77</v>
      </c>
      <c r="C165" s="57" t="s">
        <v>343</v>
      </c>
      <c r="D165" s="58" t="s">
        <v>147</v>
      </c>
      <c r="E165" s="56" t="s">
        <v>79</v>
      </c>
      <c r="F165" s="65"/>
      <c r="G165" s="65"/>
      <c r="H165" s="63" t="s">
        <v>345</v>
      </c>
      <c r="I165" s="63" t="s">
        <v>2117</v>
      </c>
      <c r="J165" s="61">
        <v>250</v>
      </c>
      <c r="K165" s="60">
        <v>45000</v>
      </c>
      <c r="L165" s="60">
        <f t="shared" si="2"/>
        <v>11250000</v>
      </c>
      <c r="M165" s="55" t="s">
        <v>66</v>
      </c>
    </row>
    <row r="166" spans="2:13" x14ac:dyDescent="0.2">
      <c r="B166" s="68" t="s">
        <v>77</v>
      </c>
      <c r="C166" s="57" t="s">
        <v>337</v>
      </c>
      <c r="D166" s="58" t="s">
        <v>750</v>
      </c>
      <c r="E166" s="56" t="s">
        <v>751</v>
      </c>
      <c r="F166" s="65" t="s">
        <v>615</v>
      </c>
      <c r="G166" s="65" t="s">
        <v>752</v>
      </c>
      <c r="H166" s="63" t="s">
        <v>524</v>
      </c>
      <c r="I166" s="63" t="s">
        <v>2117</v>
      </c>
      <c r="J166" s="61">
        <v>30</v>
      </c>
      <c r="K166" s="60">
        <v>70250</v>
      </c>
      <c r="L166" s="60">
        <f t="shared" si="2"/>
        <v>2107500</v>
      </c>
      <c r="M166" s="55" t="s">
        <v>66</v>
      </c>
    </row>
    <row r="167" spans="2:13" ht="25.5" x14ac:dyDescent="0.2">
      <c r="B167" s="68" t="s">
        <v>77</v>
      </c>
      <c r="C167" s="57" t="s">
        <v>343</v>
      </c>
      <c r="D167" s="58" t="s">
        <v>155</v>
      </c>
      <c r="E167" s="56" t="s">
        <v>133</v>
      </c>
      <c r="F167" s="65" t="s">
        <v>623</v>
      </c>
      <c r="G167" s="65" t="s">
        <v>624</v>
      </c>
      <c r="H167" s="63" t="s">
        <v>763</v>
      </c>
      <c r="I167" s="63" t="s">
        <v>723</v>
      </c>
      <c r="J167" s="61">
        <v>300</v>
      </c>
      <c r="K167" s="60">
        <v>335</v>
      </c>
      <c r="L167" s="60">
        <f t="shared" si="2"/>
        <v>100500</v>
      </c>
      <c r="M167" s="55" t="s">
        <v>66</v>
      </c>
    </row>
    <row r="168" spans="2:13" ht="25.5" x14ac:dyDescent="0.2">
      <c r="B168" s="68" t="s">
        <v>77</v>
      </c>
      <c r="C168" s="57" t="s">
        <v>343</v>
      </c>
      <c r="D168" s="58" t="s">
        <v>155</v>
      </c>
      <c r="E168" s="56" t="s">
        <v>622</v>
      </c>
      <c r="F168" s="65" t="s">
        <v>620</v>
      </c>
      <c r="G168" s="65" t="s">
        <v>621</v>
      </c>
      <c r="H168" s="63" t="s">
        <v>764</v>
      </c>
      <c r="I168" s="63" t="s">
        <v>723</v>
      </c>
      <c r="J168" s="61">
        <v>300</v>
      </c>
      <c r="K168" s="60">
        <v>342</v>
      </c>
      <c r="L168" s="60">
        <f t="shared" si="2"/>
        <v>102600</v>
      </c>
      <c r="M168" s="55" t="s">
        <v>66</v>
      </c>
    </row>
    <row r="169" spans="2:13" ht="25.5" x14ac:dyDescent="0.2">
      <c r="B169" s="68" t="s">
        <v>77</v>
      </c>
      <c r="C169" s="57" t="s">
        <v>343</v>
      </c>
      <c r="D169" s="58" t="s">
        <v>90</v>
      </c>
      <c r="E169" s="56" t="s">
        <v>338</v>
      </c>
      <c r="F169" s="65" t="s">
        <v>459</v>
      </c>
      <c r="G169" s="65" t="s">
        <v>625</v>
      </c>
      <c r="H169" s="63" t="s">
        <v>346</v>
      </c>
      <c r="I169" s="63" t="s">
        <v>2117</v>
      </c>
      <c r="J169" s="61">
        <v>10</v>
      </c>
      <c r="K169" s="60">
        <v>40700</v>
      </c>
      <c r="L169" s="60">
        <f t="shared" si="2"/>
        <v>407000</v>
      </c>
      <c r="M169" s="55" t="s">
        <v>66</v>
      </c>
    </row>
    <row r="170" spans="2:13" x14ac:dyDescent="0.2">
      <c r="B170" s="68" t="s">
        <v>77</v>
      </c>
      <c r="C170" s="57" t="s">
        <v>343</v>
      </c>
      <c r="D170" s="58" t="s">
        <v>765</v>
      </c>
      <c r="E170" s="56" t="s">
        <v>766</v>
      </c>
      <c r="F170" s="65" t="s">
        <v>767</v>
      </c>
      <c r="G170" s="65" t="s">
        <v>768</v>
      </c>
      <c r="H170" s="63" t="s">
        <v>769</v>
      </c>
      <c r="I170" s="63" t="s">
        <v>2117</v>
      </c>
      <c r="J170" s="61">
        <v>100</v>
      </c>
      <c r="K170" s="60">
        <v>5000</v>
      </c>
      <c r="L170" s="60">
        <f t="shared" si="2"/>
        <v>500000</v>
      </c>
      <c r="M170" s="55" t="s">
        <v>66</v>
      </c>
    </row>
    <row r="171" spans="2:13" x14ac:dyDescent="0.2">
      <c r="B171" s="68" t="s">
        <v>77</v>
      </c>
      <c r="C171" s="57" t="s">
        <v>343</v>
      </c>
      <c r="D171" s="58" t="s">
        <v>238</v>
      </c>
      <c r="E171" s="56" t="s">
        <v>347</v>
      </c>
      <c r="F171" s="65" t="s">
        <v>718</v>
      </c>
      <c r="G171" s="65" t="s">
        <v>719</v>
      </c>
      <c r="H171" s="63" t="s">
        <v>348</v>
      </c>
      <c r="I171" s="63" t="s">
        <v>2117</v>
      </c>
      <c r="J171" s="61">
        <v>50000</v>
      </c>
      <c r="K171" s="60">
        <v>800</v>
      </c>
      <c r="L171" s="60">
        <f t="shared" si="2"/>
        <v>40000000</v>
      </c>
      <c r="M171" s="55" t="s">
        <v>66</v>
      </c>
    </row>
    <row r="172" spans="2:13" ht="25.5" x14ac:dyDescent="0.2">
      <c r="B172" s="68" t="s">
        <v>77</v>
      </c>
      <c r="C172" s="57" t="s">
        <v>343</v>
      </c>
      <c r="D172" s="58" t="s">
        <v>238</v>
      </c>
      <c r="E172" s="56" t="s">
        <v>626</v>
      </c>
      <c r="F172" s="65" t="s">
        <v>627</v>
      </c>
      <c r="G172" s="65" t="s">
        <v>628</v>
      </c>
      <c r="H172" s="63" t="s">
        <v>629</v>
      </c>
      <c r="I172" s="63" t="s">
        <v>2117</v>
      </c>
      <c r="J172" s="61">
        <v>200</v>
      </c>
      <c r="K172" s="60">
        <v>30000</v>
      </c>
      <c r="L172" s="60">
        <f t="shared" si="2"/>
        <v>6000000</v>
      </c>
      <c r="M172" s="55" t="s">
        <v>66</v>
      </c>
    </row>
    <row r="173" spans="2:13" ht="25.5" x14ac:dyDescent="0.2">
      <c r="B173" s="68" t="s">
        <v>77</v>
      </c>
      <c r="C173" s="57" t="s">
        <v>349</v>
      </c>
      <c r="D173" s="58" t="s">
        <v>350</v>
      </c>
      <c r="E173" s="56" t="s">
        <v>259</v>
      </c>
      <c r="F173" s="65" t="s">
        <v>616</v>
      </c>
      <c r="G173" s="65" t="s">
        <v>720</v>
      </c>
      <c r="H173" s="63" t="s">
        <v>351</v>
      </c>
      <c r="I173" s="63" t="s">
        <v>2117</v>
      </c>
      <c r="J173" s="61">
        <v>10</v>
      </c>
      <c r="K173" s="60">
        <v>360000</v>
      </c>
      <c r="L173" s="60">
        <f t="shared" si="2"/>
        <v>3600000</v>
      </c>
      <c r="M173" s="55" t="s">
        <v>70</v>
      </c>
    </row>
    <row r="174" spans="2:13" ht="25.5" x14ac:dyDescent="0.2">
      <c r="B174" s="68" t="s">
        <v>77</v>
      </c>
      <c r="C174" s="57" t="s">
        <v>352</v>
      </c>
      <c r="D174" s="58" t="s">
        <v>238</v>
      </c>
      <c r="E174" s="56" t="s">
        <v>84</v>
      </c>
      <c r="F174" s="65" t="s">
        <v>617</v>
      </c>
      <c r="G174" s="65" t="s">
        <v>721</v>
      </c>
      <c r="H174" s="63" t="s">
        <v>353</v>
      </c>
      <c r="I174" s="63" t="s">
        <v>2117</v>
      </c>
      <c r="J174" s="61">
        <v>25</v>
      </c>
      <c r="K174" s="60">
        <v>450000</v>
      </c>
      <c r="L174" s="60">
        <f t="shared" si="2"/>
        <v>11250000</v>
      </c>
      <c r="M174" s="55" t="s">
        <v>70</v>
      </c>
    </row>
    <row r="175" spans="2:13" ht="25.5" x14ac:dyDescent="0.2">
      <c r="B175" s="68" t="s">
        <v>77</v>
      </c>
      <c r="C175" s="57" t="s">
        <v>354</v>
      </c>
      <c r="D175" s="58" t="s">
        <v>83</v>
      </c>
      <c r="E175" s="56" t="s">
        <v>159</v>
      </c>
      <c r="F175" s="65" t="s">
        <v>618</v>
      </c>
      <c r="G175" s="65" t="s">
        <v>722</v>
      </c>
      <c r="H175" s="63" t="s">
        <v>355</v>
      </c>
      <c r="I175" s="63" t="s">
        <v>2117</v>
      </c>
      <c r="J175" s="61">
        <v>70</v>
      </c>
      <c r="K175" s="60">
        <v>71000</v>
      </c>
      <c r="L175" s="60">
        <f t="shared" si="2"/>
        <v>4970000</v>
      </c>
      <c r="M175" s="55" t="s">
        <v>70</v>
      </c>
    </row>
    <row r="176" spans="2:13" ht="25.5" x14ac:dyDescent="0.2">
      <c r="B176" s="68" t="s">
        <v>77</v>
      </c>
      <c r="C176" s="57" t="s">
        <v>354</v>
      </c>
      <c r="D176" s="58" t="s">
        <v>83</v>
      </c>
      <c r="E176" s="56" t="s">
        <v>161</v>
      </c>
      <c r="F176" s="65" t="s">
        <v>618</v>
      </c>
      <c r="G176" s="65" t="s">
        <v>724</v>
      </c>
      <c r="H176" s="63" t="s">
        <v>356</v>
      </c>
      <c r="I176" s="63" t="s">
        <v>2117</v>
      </c>
      <c r="J176" s="61">
        <v>15</v>
      </c>
      <c r="K176" s="60">
        <v>180000</v>
      </c>
      <c r="L176" s="60">
        <f t="shared" si="2"/>
        <v>2700000</v>
      </c>
      <c r="M176" s="55" t="s">
        <v>70</v>
      </c>
    </row>
    <row r="177" spans="2:13" ht="25.5" x14ac:dyDescent="0.2">
      <c r="B177" s="68" t="s">
        <v>77</v>
      </c>
      <c r="C177" s="57" t="s">
        <v>354</v>
      </c>
      <c r="D177" s="58" t="s">
        <v>291</v>
      </c>
      <c r="E177" s="56" t="s">
        <v>357</v>
      </c>
      <c r="F177" s="65" t="s">
        <v>672</v>
      </c>
      <c r="G177" s="65" t="s">
        <v>725</v>
      </c>
      <c r="H177" s="63" t="s">
        <v>358</v>
      </c>
      <c r="I177" s="63" t="s">
        <v>2117</v>
      </c>
      <c r="J177" s="61">
        <v>60</v>
      </c>
      <c r="K177" s="60">
        <v>95000</v>
      </c>
      <c r="L177" s="60">
        <f t="shared" si="2"/>
        <v>5700000</v>
      </c>
      <c r="M177" s="55" t="s">
        <v>70</v>
      </c>
    </row>
    <row r="178" spans="2:13" ht="25.5" x14ac:dyDescent="0.2">
      <c r="B178" s="68" t="s">
        <v>77</v>
      </c>
      <c r="C178" s="57" t="s">
        <v>354</v>
      </c>
      <c r="D178" s="58" t="s">
        <v>147</v>
      </c>
      <c r="E178" s="56" t="s">
        <v>87</v>
      </c>
      <c r="F178" s="65" t="s">
        <v>673</v>
      </c>
      <c r="G178" s="65" t="s">
        <v>726</v>
      </c>
      <c r="H178" s="63" t="s">
        <v>359</v>
      </c>
      <c r="I178" s="63" t="s">
        <v>2117</v>
      </c>
      <c r="J178" s="61">
        <v>20</v>
      </c>
      <c r="K178" s="60">
        <v>60000</v>
      </c>
      <c r="L178" s="60">
        <f t="shared" si="2"/>
        <v>1200000</v>
      </c>
      <c r="M178" s="55" t="s">
        <v>70</v>
      </c>
    </row>
    <row r="179" spans="2:13" ht="25.5" x14ac:dyDescent="0.2">
      <c r="B179" s="68" t="s">
        <v>77</v>
      </c>
      <c r="C179" s="57" t="s">
        <v>354</v>
      </c>
      <c r="D179" s="58" t="s">
        <v>147</v>
      </c>
      <c r="E179" s="56" t="s">
        <v>362</v>
      </c>
      <c r="F179" s="65" t="s">
        <v>674</v>
      </c>
      <c r="G179" s="65" t="s">
        <v>727</v>
      </c>
      <c r="H179" s="63" t="s">
        <v>363</v>
      </c>
      <c r="I179" s="63" t="s">
        <v>2117</v>
      </c>
      <c r="J179" s="61">
        <v>300</v>
      </c>
      <c r="K179" s="60">
        <v>36500</v>
      </c>
      <c r="L179" s="60">
        <f t="shared" si="2"/>
        <v>10950000</v>
      </c>
      <c r="M179" s="55" t="s">
        <v>70</v>
      </c>
    </row>
    <row r="180" spans="2:13" ht="25.5" x14ac:dyDescent="0.2">
      <c r="B180" s="68" t="s">
        <v>77</v>
      </c>
      <c r="C180" s="57" t="s">
        <v>354</v>
      </c>
      <c r="D180" s="58" t="s">
        <v>225</v>
      </c>
      <c r="E180" s="56" t="s">
        <v>259</v>
      </c>
      <c r="F180" s="65" t="s">
        <v>675</v>
      </c>
      <c r="G180" s="65" t="s">
        <v>676</v>
      </c>
      <c r="H180" s="63" t="s">
        <v>360</v>
      </c>
      <c r="I180" s="63" t="s">
        <v>2117</v>
      </c>
      <c r="J180" s="61">
        <v>100</v>
      </c>
      <c r="K180" s="60">
        <v>24200</v>
      </c>
      <c r="L180" s="60">
        <f t="shared" si="2"/>
        <v>2420000</v>
      </c>
      <c r="M180" s="55" t="s">
        <v>70</v>
      </c>
    </row>
    <row r="181" spans="2:13" ht="25.5" x14ac:dyDescent="0.2">
      <c r="B181" s="68" t="s">
        <v>77</v>
      </c>
      <c r="C181" s="57" t="s">
        <v>354</v>
      </c>
      <c r="D181" s="58" t="s">
        <v>225</v>
      </c>
      <c r="E181" s="56" t="s">
        <v>263</v>
      </c>
      <c r="F181" s="65" t="s">
        <v>679</v>
      </c>
      <c r="G181" s="65" t="s">
        <v>680</v>
      </c>
      <c r="H181" s="63" t="s">
        <v>361</v>
      </c>
      <c r="I181" s="63" t="s">
        <v>2117</v>
      </c>
      <c r="J181" s="61">
        <v>150</v>
      </c>
      <c r="K181" s="60">
        <v>71842</v>
      </c>
      <c r="L181" s="60">
        <f t="shared" si="2"/>
        <v>10776300</v>
      </c>
      <c r="M181" s="55" t="s">
        <v>70</v>
      </c>
    </row>
    <row r="182" spans="2:13" ht="25.5" x14ac:dyDescent="0.2">
      <c r="B182" s="68" t="s">
        <v>77</v>
      </c>
      <c r="C182" s="57" t="s">
        <v>354</v>
      </c>
      <c r="D182" s="58" t="s">
        <v>225</v>
      </c>
      <c r="E182" s="56" t="s">
        <v>364</v>
      </c>
      <c r="F182" s="65" t="s">
        <v>677</v>
      </c>
      <c r="G182" s="65" t="s">
        <v>678</v>
      </c>
      <c r="H182" s="63" t="s">
        <v>365</v>
      </c>
      <c r="I182" s="63" t="s">
        <v>2117</v>
      </c>
      <c r="J182" s="61">
        <v>600</v>
      </c>
      <c r="K182" s="60">
        <v>20017</v>
      </c>
      <c r="L182" s="60">
        <f t="shared" si="2"/>
        <v>12010200</v>
      </c>
      <c r="M182" s="55" t="s">
        <v>70</v>
      </c>
    </row>
    <row r="183" spans="2:13" ht="25.5" x14ac:dyDescent="0.2">
      <c r="B183" s="68" t="s">
        <v>77</v>
      </c>
      <c r="C183" s="57" t="s">
        <v>354</v>
      </c>
      <c r="D183" s="58" t="s">
        <v>225</v>
      </c>
      <c r="E183" s="56" t="s">
        <v>366</v>
      </c>
      <c r="F183" s="65" t="s">
        <v>675</v>
      </c>
      <c r="G183" s="65" t="s">
        <v>728</v>
      </c>
      <c r="H183" s="63" t="s">
        <v>367</v>
      </c>
      <c r="I183" s="63" t="s">
        <v>2117</v>
      </c>
      <c r="J183" s="61">
        <v>150</v>
      </c>
      <c r="K183" s="60">
        <v>200000</v>
      </c>
      <c r="L183" s="60">
        <f t="shared" si="2"/>
        <v>30000000</v>
      </c>
      <c r="M183" s="55" t="s">
        <v>70</v>
      </c>
    </row>
    <row r="184" spans="2:13" ht="25.5" x14ac:dyDescent="0.2">
      <c r="B184" s="68" t="s">
        <v>77</v>
      </c>
      <c r="C184" s="57" t="s">
        <v>354</v>
      </c>
      <c r="D184" s="58" t="s">
        <v>155</v>
      </c>
      <c r="E184" s="56" t="s">
        <v>84</v>
      </c>
      <c r="F184" s="65" t="s">
        <v>647</v>
      </c>
      <c r="G184" s="65" t="s">
        <v>648</v>
      </c>
      <c r="H184" s="63" t="s">
        <v>368</v>
      </c>
      <c r="I184" s="63" t="s">
        <v>2117</v>
      </c>
      <c r="J184" s="61">
        <v>10</v>
      </c>
      <c r="K184" s="60">
        <v>24000</v>
      </c>
      <c r="L184" s="60">
        <f t="shared" ref="L184:L206" si="3">+K184*J184</f>
        <v>240000</v>
      </c>
      <c r="M184" s="55" t="s">
        <v>70</v>
      </c>
    </row>
    <row r="185" spans="2:13" ht="25.5" x14ac:dyDescent="0.2">
      <c r="B185" s="68" t="s">
        <v>77</v>
      </c>
      <c r="C185" s="57" t="s">
        <v>354</v>
      </c>
      <c r="D185" s="58" t="s">
        <v>105</v>
      </c>
      <c r="E185" s="56" t="s">
        <v>84</v>
      </c>
      <c r="F185" s="65" t="s">
        <v>468</v>
      </c>
      <c r="G185" s="65" t="s">
        <v>469</v>
      </c>
      <c r="H185" s="63" t="s">
        <v>464</v>
      </c>
      <c r="I185" s="63" t="s">
        <v>2117</v>
      </c>
      <c r="J185" s="61">
        <v>15</v>
      </c>
      <c r="K185" s="60">
        <v>241390</v>
      </c>
      <c r="L185" s="60">
        <f t="shared" si="3"/>
        <v>3620850</v>
      </c>
      <c r="M185" s="55" t="s">
        <v>70</v>
      </c>
    </row>
    <row r="186" spans="2:13" ht="25.5" x14ac:dyDescent="0.2">
      <c r="B186" s="68" t="s">
        <v>77</v>
      </c>
      <c r="C186" s="57" t="s">
        <v>354</v>
      </c>
      <c r="D186" s="58" t="s">
        <v>105</v>
      </c>
      <c r="E186" s="56" t="s">
        <v>84</v>
      </c>
      <c r="F186" s="65" t="s">
        <v>465</v>
      </c>
      <c r="G186" s="65" t="s">
        <v>466</v>
      </c>
      <c r="H186" s="63" t="s">
        <v>463</v>
      </c>
      <c r="I186" s="63" t="s">
        <v>2117</v>
      </c>
      <c r="J186" s="61">
        <v>25</v>
      </c>
      <c r="K186" s="60">
        <v>1600000</v>
      </c>
      <c r="L186" s="60">
        <f t="shared" si="3"/>
        <v>40000000</v>
      </c>
      <c r="M186" s="55" t="s">
        <v>70</v>
      </c>
    </row>
    <row r="187" spans="2:13" ht="25.5" x14ac:dyDescent="0.2">
      <c r="B187" s="68" t="s">
        <v>77</v>
      </c>
      <c r="C187" s="57" t="s">
        <v>354</v>
      </c>
      <c r="D187" s="58" t="s">
        <v>105</v>
      </c>
      <c r="E187" s="56" t="s">
        <v>84</v>
      </c>
      <c r="F187" s="65" t="s">
        <v>465</v>
      </c>
      <c r="G187" s="65" t="s">
        <v>467</v>
      </c>
      <c r="H187" s="63" t="s">
        <v>462</v>
      </c>
      <c r="I187" s="63" t="s">
        <v>2117</v>
      </c>
      <c r="J187" s="61">
        <v>1</v>
      </c>
      <c r="K187" s="60">
        <v>2800000</v>
      </c>
      <c r="L187" s="60">
        <f t="shared" si="3"/>
        <v>2800000</v>
      </c>
      <c r="M187" s="55" t="s">
        <v>70</v>
      </c>
    </row>
    <row r="188" spans="2:13" ht="25.5" x14ac:dyDescent="0.2">
      <c r="B188" s="68" t="s">
        <v>77</v>
      </c>
      <c r="C188" s="57" t="s">
        <v>354</v>
      </c>
      <c r="D188" s="58" t="s">
        <v>178</v>
      </c>
      <c r="E188" s="56" t="s">
        <v>97</v>
      </c>
      <c r="F188" s="65" t="s">
        <v>606</v>
      </c>
      <c r="G188" s="65" t="s">
        <v>729</v>
      </c>
      <c r="H188" s="63" t="s">
        <v>369</v>
      </c>
      <c r="I188" s="63" t="s">
        <v>2117</v>
      </c>
      <c r="J188" s="61">
        <v>10</v>
      </c>
      <c r="K188" s="60">
        <v>344000</v>
      </c>
      <c r="L188" s="60">
        <f t="shared" si="3"/>
        <v>3440000</v>
      </c>
      <c r="M188" s="55" t="s">
        <v>70</v>
      </c>
    </row>
    <row r="189" spans="2:13" ht="25.5" x14ac:dyDescent="0.2">
      <c r="B189" s="68" t="s">
        <v>77</v>
      </c>
      <c r="C189" s="57" t="s">
        <v>354</v>
      </c>
      <c r="D189" s="58" t="s">
        <v>178</v>
      </c>
      <c r="E189" s="56" t="s">
        <v>223</v>
      </c>
      <c r="F189" s="65" t="s">
        <v>398</v>
      </c>
      <c r="G189" s="65" t="s">
        <v>399</v>
      </c>
      <c r="H189" s="63" t="s">
        <v>370</v>
      </c>
      <c r="I189" s="63" t="s">
        <v>2117</v>
      </c>
      <c r="J189" s="61">
        <v>5</v>
      </c>
      <c r="K189" s="60">
        <v>172155</v>
      </c>
      <c r="L189" s="60">
        <f t="shared" si="3"/>
        <v>860775</v>
      </c>
      <c r="M189" s="55" t="s">
        <v>70</v>
      </c>
    </row>
    <row r="190" spans="2:13" ht="25.5" x14ac:dyDescent="0.2">
      <c r="B190" s="68" t="s">
        <v>77</v>
      </c>
      <c r="C190" s="57" t="s">
        <v>354</v>
      </c>
      <c r="D190" s="58" t="s">
        <v>238</v>
      </c>
      <c r="E190" s="56" t="s">
        <v>371</v>
      </c>
      <c r="F190" s="65" t="s">
        <v>607</v>
      </c>
      <c r="G190" s="65" t="s">
        <v>730</v>
      </c>
      <c r="H190" s="63" t="s">
        <v>372</v>
      </c>
      <c r="I190" s="63" t="s">
        <v>2117</v>
      </c>
      <c r="J190" s="61">
        <v>50</v>
      </c>
      <c r="K190" s="60">
        <v>10450</v>
      </c>
      <c r="L190" s="60">
        <f t="shared" si="3"/>
        <v>522500</v>
      </c>
      <c r="M190" s="55" t="s">
        <v>70</v>
      </c>
    </row>
    <row r="191" spans="2:13" ht="25.5" x14ac:dyDescent="0.2">
      <c r="B191" s="68" t="s">
        <v>77</v>
      </c>
      <c r="C191" s="57" t="s">
        <v>373</v>
      </c>
      <c r="D191" s="58" t="s">
        <v>306</v>
      </c>
      <c r="E191" s="56" t="s">
        <v>307</v>
      </c>
      <c r="F191" s="65" t="s">
        <v>663</v>
      </c>
      <c r="G191" s="65" t="s">
        <v>664</v>
      </c>
      <c r="H191" s="63" t="s">
        <v>374</v>
      </c>
      <c r="I191" s="63" t="s">
        <v>2117</v>
      </c>
      <c r="J191" s="61">
        <v>20</v>
      </c>
      <c r="K191" s="60">
        <v>400000</v>
      </c>
      <c r="L191" s="60">
        <f t="shared" si="3"/>
        <v>8000000</v>
      </c>
      <c r="M191" s="55" t="s">
        <v>70</v>
      </c>
    </row>
    <row r="192" spans="2:13" ht="25.5" x14ac:dyDescent="0.2">
      <c r="B192" s="68" t="s">
        <v>77</v>
      </c>
      <c r="C192" s="57" t="s">
        <v>375</v>
      </c>
      <c r="D192" s="58" t="s">
        <v>80</v>
      </c>
      <c r="E192" s="56" t="s">
        <v>133</v>
      </c>
      <c r="F192" s="65" t="s">
        <v>608</v>
      </c>
      <c r="G192" s="65" t="s">
        <v>609</v>
      </c>
      <c r="H192" s="63" t="s">
        <v>376</v>
      </c>
      <c r="I192" s="63" t="s">
        <v>2117</v>
      </c>
      <c r="J192" s="61">
        <v>100</v>
      </c>
      <c r="K192" s="60">
        <v>34136</v>
      </c>
      <c r="L192" s="60">
        <f t="shared" si="3"/>
        <v>3413600</v>
      </c>
      <c r="M192" s="55" t="s">
        <v>70</v>
      </c>
    </row>
    <row r="193" spans="2:13" ht="25.5" x14ac:dyDescent="0.2">
      <c r="B193" s="68" t="s">
        <v>77</v>
      </c>
      <c r="C193" s="57" t="s">
        <v>375</v>
      </c>
      <c r="D193" s="58" t="s">
        <v>225</v>
      </c>
      <c r="E193" s="56" t="s">
        <v>231</v>
      </c>
      <c r="F193" s="65" t="s">
        <v>665</v>
      </c>
      <c r="G193" s="65"/>
      <c r="H193" s="63" t="s">
        <v>377</v>
      </c>
      <c r="I193" s="63" t="s">
        <v>2117</v>
      </c>
      <c r="J193" s="61">
        <v>700</v>
      </c>
      <c r="K193" s="60">
        <v>35588</v>
      </c>
      <c r="L193" s="60">
        <f t="shared" si="3"/>
        <v>24911600</v>
      </c>
      <c r="M193" s="55" t="s">
        <v>70</v>
      </c>
    </row>
    <row r="194" spans="2:13" ht="25.5" x14ac:dyDescent="0.2">
      <c r="B194" s="68" t="s">
        <v>77</v>
      </c>
      <c r="C194" s="57" t="s">
        <v>375</v>
      </c>
      <c r="D194" s="58" t="s">
        <v>238</v>
      </c>
      <c r="E194" s="56" t="s">
        <v>281</v>
      </c>
      <c r="F194" s="65" t="s">
        <v>666</v>
      </c>
      <c r="G194" s="65"/>
      <c r="H194" s="63" t="s">
        <v>378</v>
      </c>
      <c r="I194" s="63" t="s">
        <v>2117</v>
      </c>
      <c r="J194" s="61">
        <v>50</v>
      </c>
      <c r="K194" s="60">
        <v>135123</v>
      </c>
      <c r="L194" s="60">
        <f t="shared" si="3"/>
        <v>6756150</v>
      </c>
      <c r="M194" s="55" t="s">
        <v>70</v>
      </c>
    </row>
    <row r="195" spans="2:13" ht="25.5" x14ac:dyDescent="0.2">
      <c r="B195" s="68" t="s">
        <v>77</v>
      </c>
      <c r="C195" s="57" t="s">
        <v>379</v>
      </c>
      <c r="D195" s="58" t="s">
        <v>291</v>
      </c>
      <c r="E195" s="56" t="s">
        <v>380</v>
      </c>
      <c r="F195" s="65" t="s">
        <v>668</v>
      </c>
      <c r="G195" s="65" t="s">
        <v>669</v>
      </c>
      <c r="H195" s="63" t="s">
        <v>381</v>
      </c>
      <c r="I195" s="63" t="s">
        <v>2117</v>
      </c>
      <c r="J195" s="61">
        <v>250</v>
      </c>
      <c r="K195" s="60">
        <v>50000</v>
      </c>
      <c r="L195" s="60">
        <f t="shared" si="3"/>
        <v>12500000</v>
      </c>
      <c r="M195" s="55" t="s">
        <v>70</v>
      </c>
    </row>
    <row r="196" spans="2:13" ht="25.5" x14ac:dyDescent="0.2">
      <c r="B196" s="68" t="s">
        <v>77</v>
      </c>
      <c r="C196" s="57" t="s">
        <v>379</v>
      </c>
      <c r="D196" s="58" t="s">
        <v>238</v>
      </c>
      <c r="E196" s="56" t="s">
        <v>382</v>
      </c>
      <c r="F196" s="65" t="s">
        <v>667</v>
      </c>
      <c r="G196" s="65" t="s">
        <v>731</v>
      </c>
      <c r="H196" s="63" t="s">
        <v>383</v>
      </c>
      <c r="I196" s="63" t="s">
        <v>2117</v>
      </c>
      <c r="J196" s="61">
        <v>150</v>
      </c>
      <c r="K196" s="60">
        <v>123735</v>
      </c>
      <c r="L196" s="60">
        <f t="shared" si="3"/>
        <v>18560250</v>
      </c>
      <c r="M196" s="55" t="s">
        <v>70</v>
      </c>
    </row>
    <row r="197" spans="2:13" ht="25.5" x14ac:dyDescent="0.2">
      <c r="B197" s="68" t="s">
        <v>77</v>
      </c>
      <c r="C197" s="57" t="s">
        <v>379</v>
      </c>
      <c r="D197" s="58" t="s">
        <v>93</v>
      </c>
      <c r="E197" s="56" t="s">
        <v>233</v>
      </c>
      <c r="F197" s="65" t="s">
        <v>651</v>
      </c>
      <c r="G197" s="65" t="s">
        <v>652</v>
      </c>
      <c r="H197" s="63" t="s">
        <v>384</v>
      </c>
      <c r="I197" s="63" t="s">
        <v>2117</v>
      </c>
      <c r="J197" s="61">
        <v>25</v>
      </c>
      <c r="K197" s="60">
        <v>429400</v>
      </c>
      <c r="L197" s="60">
        <f t="shared" si="3"/>
        <v>10735000</v>
      </c>
      <c r="M197" s="55" t="s">
        <v>70</v>
      </c>
    </row>
    <row r="198" spans="2:13" ht="25.5" x14ac:dyDescent="0.2">
      <c r="B198" s="68" t="s">
        <v>77</v>
      </c>
      <c r="C198" s="57" t="s">
        <v>379</v>
      </c>
      <c r="D198" s="58" t="s">
        <v>172</v>
      </c>
      <c r="E198" s="56" t="s">
        <v>87</v>
      </c>
      <c r="F198" s="65" t="s">
        <v>657</v>
      </c>
      <c r="G198" s="65" t="s">
        <v>658</v>
      </c>
      <c r="H198" s="63" t="s">
        <v>385</v>
      </c>
      <c r="I198" s="63" t="s">
        <v>2117</v>
      </c>
      <c r="J198" s="61">
        <v>15</v>
      </c>
      <c r="K198" s="60">
        <v>89000</v>
      </c>
      <c r="L198" s="60">
        <f t="shared" si="3"/>
        <v>1335000</v>
      </c>
      <c r="M198" s="55" t="s">
        <v>70</v>
      </c>
    </row>
    <row r="199" spans="2:13" ht="25.5" x14ac:dyDescent="0.2">
      <c r="B199" s="68" t="s">
        <v>77</v>
      </c>
      <c r="C199" s="57" t="s">
        <v>379</v>
      </c>
      <c r="D199" s="58" t="s">
        <v>228</v>
      </c>
      <c r="E199" s="56" t="s">
        <v>386</v>
      </c>
      <c r="F199" s="65" t="s">
        <v>663</v>
      </c>
      <c r="G199" s="65" t="s">
        <v>664</v>
      </c>
      <c r="H199" s="63" t="s">
        <v>387</v>
      </c>
      <c r="I199" s="63" t="s">
        <v>2117</v>
      </c>
      <c r="J199" s="61">
        <v>25</v>
      </c>
      <c r="K199" s="60">
        <v>108999</v>
      </c>
      <c r="L199" s="60">
        <f t="shared" si="3"/>
        <v>2724975</v>
      </c>
      <c r="M199" s="55" t="s">
        <v>70</v>
      </c>
    </row>
    <row r="200" spans="2:13" ht="25.5" x14ac:dyDescent="0.2">
      <c r="B200" s="68" t="s">
        <v>77</v>
      </c>
      <c r="C200" s="57" t="s">
        <v>379</v>
      </c>
      <c r="D200" s="58" t="s">
        <v>388</v>
      </c>
      <c r="E200" s="56" t="s">
        <v>389</v>
      </c>
      <c r="F200" s="65" t="s">
        <v>670</v>
      </c>
      <c r="G200" s="65"/>
      <c r="H200" s="63" t="s">
        <v>390</v>
      </c>
      <c r="I200" s="63" t="s">
        <v>2117</v>
      </c>
      <c r="J200" s="61">
        <v>100</v>
      </c>
      <c r="K200" s="60">
        <v>84000</v>
      </c>
      <c r="L200" s="60">
        <f t="shared" si="3"/>
        <v>8400000</v>
      </c>
      <c r="M200" s="55" t="s">
        <v>70</v>
      </c>
    </row>
    <row r="201" spans="2:13" ht="25.5" x14ac:dyDescent="0.2">
      <c r="B201" s="68" t="s">
        <v>77</v>
      </c>
      <c r="C201" s="57" t="s">
        <v>379</v>
      </c>
      <c r="D201" s="58" t="s">
        <v>238</v>
      </c>
      <c r="E201" s="56" t="s">
        <v>391</v>
      </c>
      <c r="F201" s="65" t="s">
        <v>653</v>
      </c>
      <c r="G201" s="65" t="s">
        <v>654</v>
      </c>
      <c r="H201" s="63" t="s">
        <v>392</v>
      </c>
      <c r="I201" s="63" t="s">
        <v>2117</v>
      </c>
      <c r="J201" s="61">
        <v>6</v>
      </c>
      <c r="K201" s="60">
        <v>448610</v>
      </c>
      <c r="L201" s="60">
        <f t="shared" si="3"/>
        <v>2691660</v>
      </c>
      <c r="M201" s="55" t="s">
        <v>70</v>
      </c>
    </row>
    <row r="202" spans="2:13" ht="25.5" x14ac:dyDescent="0.2">
      <c r="B202" s="68" t="s">
        <v>77</v>
      </c>
      <c r="C202" s="57" t="s">
        <v>379</v>
      </c>
      <c r="D202" s="58" t="s">
        <v>238</v>
      </c>
      <c r="E202" s="56" t="s">
        <v>393</v>
      </c>
      <c r="F202" s="65" t="s">
        <v>671</v>
      </c>
      <c r="G202" s="65" t="s">
        <v>732</v>
      </c>
      <c r="H202" s="63" t="s">
        <v>394</v>
      </c>
      <c r="I202" s="63" t="s">
        <v>2117</v>
      </c>
      <c r="J202" s="61">
        <v>4</v>
      </c>
      <c r="K202" s="60">
        <v>250000</v>
      </c>
      <c r="L202" s="60">
        <f t="shared" si="3"/>
        <v>1000000</v>
      </c>
      <c r="M202" s="55" t="s">
        <v>70</v>
      </c>
    </row>
    <row r="203" spans="2:13" ht="25.5" x14ac:dyDescent="0.2">
      <c r="B203" s="68" t="s">
        <v>77</v>
      </c>
      <c r="C203" s="57" t="s">
        <v>379</v>
      </c>
      <c r="D203" s="58" t="s">
        <v>238</v>
      </c>
      <c r="E203" s="56" t="s">
        <v>366</v>
      </c>
      <c r="F203" s="65" t="s">
        <v>655</v>
      </c>
      <c r="G203" s="65" t="s">
        <v>656</v>
      </c>
      <c r="H203" s="63" t="s">
        <v>395</v>
      </c>
      <c r="I203" s="63" t="s">
        <v>2117</v>
      </c>
      <c r="J203" s="61">
        <v>25</v>
      </c>
      <c r="K203" s="60">
        <v>240000</v>
      </c>
      <c r="L203" s="60">
        <f t="shared" si="3"/>
        <v>6000000</v>
      </c>
      <c r="M203" s="55" t="s">
        <v>70</v>
      </c>
    </row>
    <row r="204" spans="2:13" ht="25.5" x14ac:dyDescent="0.2">
      <c r="B204" s="68" t="s">
        <v>77</v>
      </c>
      <c r="C204" s="57" t="s">
        <v>379</v>
      </c>
      <c r="D204" s="58" t="s">
        <v>238</v>
      </c>
      <c r="E204" s="56" t="s">
        <v>744</v>
      </c>
      <c r="F204" s="65" t="s">
        <v>745</v>
      </c>
      <c r="G204" s="65" t="s">
        <v>746</v>
      </c>
      <c r="H204" s="63" t="s">
        <v>761</v>
      </c>
      <c r="I204" s="63" t="s">
        <v>2117</v>
      </c>
      <c r="J204" s="61">
        <v>15</v>
      </c>
      <c r="K204" s="60">
        <v>6497920</v>
      </c>
      <c r="L204" s="60">
        <f t="shared" si="3"/>
        <v>97468800</v>
      </c>
      <c r="M204" s="55" t="s">
        <v>70</v>
      </c>
    </row>
    <row r="205" spans="2:13" ht="25.5" x14ac:dyDescent="0.2">
      <c r="B205" s="68" t="s">
        <v>77</v>
      </c>
      <c r="C205" s="57" t="s">
        <v>379</v>
      </c>
      <c r="D205" s="58" t="s">
        <v>238</v>
      </c>
      <c r="E205" s="56" t="s">
        <v>753</v>
      </c>
      <c r="F205" s="65" t="s">
        <v>747</v>
      </c>
      <c r="G205" s="65" t="s">
        <v>748</v>
      </c>
      <c r="H205" s="63" t="s">
        <v>749</v>
      </c>
      <c r="I205" s="63" t="s">
        <v>2117</v>
      </c>
      <c r="J205" s="61">
        <v>15</v>
      </c>
      <c r="K205" s="60">
        <v>3873760</v>
      </c>
      <c r="L205" s="60">
        <f t="shared" si="3"/>
        <v>58106400</v>
      </c>
      <c r="M205" s="55" t="s">
        <v>70</v>
      </c>
    </row>
    <row r="206" spans="2:13" ht="25.5" x14ac:dyDescent="0.2">
      <c r="B206" s="68" t="s">
        <v>77</v>
      </c>
      <c r="C206" s="57" t="s">
        <v>354</v>
      </c>
      <c r="D206" s="58" t="s">
        <v>238</v>
      </c>
      <c r="E206" s="56" t="s">
        <v>362</v>
      </c>
      <c r="F206" s="65" t="s">
        <v>610</v>
      </c>
      <c r="G206" s="65" t="s">
        <v>733</v>
      </c>
      <c r="H206" s="63" t="s">
        <v>734</v>
      </c>
      <c r="I206" s="63" t="s">
        <v>2117</v>
      </c>
      <c r="J206" s="61">
        <v>50</v>
      </c>
      <c r="K206" s="60">
        <v>60000</v>
      </c>
      <c r="L206" s="60">
        <f t="shared" si="3"/>
        <v>3000000</v>
      </c>
      <c r="M206" s="55" t="s">
        <v>70</v>
      </c>
    </row>
    <row r="207" spans="2:13" ht="25.5" x14ac:dyDescent="0.2">
      <c r="B207" s="68" t="s">
        <v>785</v>
      </c>
      <c r="C207" s="57" t="s">
        <v>786</v>
      </c>
      <c r="D207" s="58" t="s">
        <v>80</v>
      </c>
      <c r="E207" s="56" t="s">
        <v>787</v>
      </c>
      <c r="F207" s="65" t="s">
        <v>788</v>
      </c>
      <c r="G207" s="65" t="s">
        <v>789</v>
      </c>
      <c r="H207" s="63" t="s">
        <v>790</v>
      </c>
      <c r="I207" s="63" t="s">
        <v>791</v>
      </c>
      <c r="J207" s="61">
        <v>50</v>
      </c>
      <c r="K207" s="60">
        <v>22050</v>
      </c>
      <c r="L207" s="60">
        <f t="shared" ref="L207:L261" si="4">J207*K207</f>
        <v>1102500</v>
      </c>
      <c r="M207" s="55" t="s">
        <v>66</v>
      </c>
    </row>
    <row r="208" spans="2:13" ht="51" x14ac:dyDescent="0.2">
      <c r="B208" s="68" t="s">
        <v>785</v>
      </c>
      <c r="C208" s="57" t="s">
        <v>792</v>
      </c>
      <c r="D208" s="58" t="s">
        <v>238</v>
      </c>
      <c r="E208" s="56" t="s">
        <v>793</v>
      </c>
      <c r="F208" s="65">
        <v>86132101</v>
      </c>
      <c r="G208" s="65" t="s">
        <v>794</v>
      </c>
      <c r="H208" s="63" t="s">
        <v>795</v>
      </c>
      <c r="I208" s="63" t="s">
        <v>2117</v>
      </c>
      <c r="J208" s="61">
        <v>4</v>
      </c>
      <c r="K208" s="60">
        <v>1000000</v>
      </c>
      <c r="L208" s="60">
        <f t="shared" si="4"/>
        <v>4000000</v>
      </c>
      <c r="M208" s="55" t="s">
        <v>66</v>
      </c>
    </row>
    <row r="209" spans="2:13" ht="25.5" x14ac:dyDescent="0.2">
      <c r="B209" s="68" t="s">
        <v>785</v>
      </c>
      <c r="C209" s="57" t="s">
        <v>796</v>
      </c>
      <c r="D209" s="58" t="s">
        <v>83</v>
      </c>
      <c r="E209" s="56" t="s">
        <v>386</v>
      </c>
      <c r="F209" s="65" t="s">
        <v>797</v>
      </c>
      <c r="G209" s="65" t="s">
        <v>798</v>
      </c>
      <c r="H209" s="63" t="s">
        <v>799</v>
      </c>
      <c r="I209" s="63" t="s">
        <v>2117</v>
      </c>
      <c r="J209" s="61">
        <v>1</v>
      </c>
      <c r="K209" s="60">
        <v>40000000</v>
      </c>
      <c r="L209" s="60">
        <f t="shared" si="4"/>
        <v>40000000</v>
      </c>
      <c r="M209" s="55" t="s">
        <v>66</v>
      </c>
    </row>
    <row r="210" spans="2:13" ht="51" x14ac:dyDescent="0.2">
      <c r="B210" s="68" t="s">
        <v>785</v>
      </c>
      <c r="C210" s="57" t="s">
        <v>796</v>
      </c>
      <c r="D210" s="58" t="s">
        <v>291</v>
      </c>
      <c r="E210" s="56" t="s">
        <v>84</v>
      </c>
      <c r="F210" s="65" t="s">
        <v>797</v>
      </c>
      <c r="G210" s="65" t="s">
        <v>800</v>
      </c>
      <c r="H210" s="63" t="s">
        <v>801</v>
      </c>
      <c r="I210" s="63" t="s">
        <v>2117</v>
      </c>
      <c r="J210" s="61">
        <v>1</v>
      </c>
      <c r="K210" s="60">
        <v>550000000</v>
      </c>
      <c r="L210" s="60">
        <f t="shared" si="4"/>
        <v>550000000</v>
      </c>
      <c r="M210" s="55" t="s">
        <v>66</v>
      </c>
    </row>
    <row r="211" spans="2:13" ht="25.5" x14ac:dyDescent="0.2">
      <c r="B211" s="68" t="s">
        <v>785</v>
      </c>
      <c r="C211" s="57" t="s">
        <v>796</v>
      </c>
      <c r="D211" s="58" t="s">
        <v>802</v>
      </c>
      <c r="E211" s="56" t="s">
        <v>231</v>
      </c>
      <c r="F211" s="65" t="s">
        <v>803</v>
      </c>
      <c r="G211" s="65" t="s">
        <v>804</v>
      </c>
      <c r="H211" s="63" t="s">
        <v>805</v>
      </c>
      <c r="I211" s="63" t="s">
        <v>131</v>
      </c>
      <c r="J211" s="61">
        <v>5</v>
      </c>
      <c r="K211" s="60">
        <v>6000</v>
      </c>
      <c r="L211" s="60">
        <f t="shared" si="4"/>
        <v>30000</v>
      </c>
      <c r="M211" s="55" t="s">
        <v>66</v>
      </c>
    </row>
    <row r="212" spans="2:13" ht="51" x14ac:dyDescent="0.2">
      <c r="B212" s="68" t="s">
        <v>785</v>
      </c>
      <c r="C212" s="57" t="s">
        <v>806</v>
      </c>
      <c r="D212" s="58" t="s">
        <v>238</v>
      </c>
      <c r="E212" s="56" t="s">
        <v>807</v>
      </c>
      <c r="F212" s="65" t="s">
        <v>808</v>
      </c>
      <c r="G212" s="65" t="s">
        <v>809</v>
      </c>
      <c r="H212" s="63" t="s">
        <v>810</v>
      </c>
      <c r="I212" s="63" t="s">
        <v>2117</v>
      </c>
      <c r="J212" s="61">
        <v>1</v>
      </c>
      <c r="K212" s="60">
        <v>400000000</v>
      </c>
      <c r="L212" s="60">
        <f t="shared" si="4"/>
        <v>400000000</v>
      </c>
      <c r="M212" s="55" t="s">
        <v>66</v>
      </c>
    </row>
    <row r="213" spans="2:13" ht="89.25" x14ac:dyDescent="0.2">
      <c r="B213" s="68" t="s">
        <v>785</v>
      </c>
      <c r="C213" s="57" t="s">
        <v>811</v>
      </c>
      <c r="D213" s="58" t="s">
        <v>105</v>
      </c>
      <c r="E213" s="56" t="s">
        <v>812</v>
      </c>
      <c r="F213" s="65" t="s">
        <v>813</v>
      </c>
      <c r="G213" s="65" t="s">
        <v>814</v>
      </c>
      <c r="H213" s="63" t="s">
        <v>815</v>
      </c>
      <c r="I213" s="63" t="s">
        <v>2117</v>
      </c>
      <c r="J213" s="61">
        <v>1</v>
      </c>
      <c r="K213" s="60">
        <v>70000000</v>
      </c>
      <c r="L213" s="60">
        <f t="shared" si="4"/>
        <v>70000000</v>
      </c>
      <c r="M213" s="55" t="s">
        <v>66</v>
      </c>
    </row>
    <row r="214" spans="2:13" ht="38.25" x14ac:dyDescent="0.2">
      <c r="B214" s="68" t="s">
        <v>785</v>
      </c>
      <c r="C214" s="57" t="s">
        <v>816</v>
      </c>
      <c r="D214" s="58" t="s">
        <v>291</v>
      </c>
      <c r="E214" s="56" t="s">
        <v>84</v>
      </c>
      <c r="F214" s="65" t="s">
        <v>817</v>
      </c>
      <c r="G214" s="65" t="s">
        <v>818</v>
      </c>
      <c r="H214" s="63" t="s">
        <v>819</v>
      </c>
      <c r="I214" s="63" t="s">
        <v>2117</v>
      </c>
      <c r="J214" s="61">
        <v>10</v>
      </c>
      <c r="K214" s="60">
        <v>4000</v>
      </c>
      <c r="L214" s="60">
        <f t="shared" si="4"/>
        <v>40000</v>
      </c>
      <c r="M214" s="55" t="s">
        <v>66</v>
      </c>
    </row>
    <row r="215" spans="2:13" ht="102" x14ac:dyDescent="0.2">
      <c r="B215" s="68" t="s">
        <v>785</v>
      </c>
      <c r="C215" s="57" t="s">
        <v>816</v>
      </c>
      <c r="D215" s="58" t="s">
        <v>291</v>
      </c>
      <c r="E215" s="56" t="s">
        <v>84</v>
      </c>
      <c r="F215" s="65" t="s">
        <v>817</v>
      </c>
      <c r="G215" s="65" t="s">
        <v>820</v>
      </c>
      <c r="H215" s="63" t="s">
        <v>821</v>
      </c>
      <c r="I215" s="63" t="s">
        <v>822</v>
      </c>
      <c r="J215" s="61">
        <v>10</v>
      </c>
      <c r="K215" s="60">
        <v>4500</v>
      </c>
      <c r="L215" s="60">
        <f t="shared" si="4"/>
        <v>45000</v>
      </c>
      <c r="M215" s="55" t="s">
        <v>66</v>
      </c>
    </row>
    <row r="216" spans="2:13" ht="63.75" x14ac:dyDescent="0.2">
      <c r="B216" s="68" t="s">
        <v>785</v>
      </c>
      <c r="C216" s="57" t="s">
        <v>816</v>
      </c>
      <c r="D216" s="58" t="s">
        <v>291</v>
      </c>
      <c r="E216" s="56" t="s">
        <v>823</v>
      </c>
      <c r="F216" s="65" t="s">
        <v>824</v>
      </c>
      <c r="G216" s="65" t="s">
        <v>825</v>
      </c>
      <c r="H216" s="63" t="s">
        <v>826</v>
      </c>
      <c r="I216" s="63" t="s">
        <v>2117</v>
      </c>
      <c r="J216" s="61">
        <v>10</v>
      </c>
      <c r="K216" s="60">
        <v>3500</v>
      </c>
      <c r="L216" s="60">
        <f t="shared" si="4"/>
        <v>35000</v>
      </c>
      <c r="M216" s="55" t="s">
        <v>66</v>
      </c>
    </row>
    <row r="217" spans="2:13" ht="25.5" x14ac:dyDescent="0.2">
      <c r="B217" s="68" t="s">
        <v>827</v>
      </c>
      <c r="C217" s="57" t="s">
        <v>816</v>
      </c>
      <c r="D217" s="58" t="s">
        <v>208</v>
      </c>
      <c r="E217" s="56" t="s">
        <v>215</v>
      </c>
      <c r="F217" s="65" t="s">
        <v>828</v>
      </c>
      <c r="G217" s="65" t="s">
        <v>829</v>
      </c>
      <c r="H217" s="63" t="s">
        <v>830</v>
      </c>
      <c r="I217" s="63" t="s">
        <v>2117</v>
      </c>
      <c r="J217" s="61">
        <v>400</v>
      </c>
      <c r="K217" s="60">
        <v>5500</v>
      </c>
      <c r="L217" s="60">
        <f t="shared" si="4"/>
        <v>2200000</v>
      </c>
      <c r="M217" s="55" t="s">
        <v>66</v>
      </c>
    </row>
    <row r="218" spans="2:13" ht="89.25" x14ac:dyDescent="0.2">
      <c r="B218" s="68" t="s">
        <v>785</v>
      </c>
      <c r="C218" s="57" t="s">
        <v>92</v>
      </c>
      <c r="D218" s="58" t="s">
        <v>80</v>
      </c>
      <c r="E218" s="56" t="s">
        <v>793</v>
      </c>
      <c r="F218" s="65" t="s">
        <v>831</v>
      </c>
      <c r="G218" s="65" t="s">
        <v>832</v>
      </c>
      <c r="H218" s="63" t="s">
        <v>833</v>
      </c>
      <c r="I218" s="63" t="s">
        <v>2117</v>
      </c>
      <c r="J218" s="61">
        <v>1</v>
      </c>
      <c r="K218" s="60">
        <v>7680</v>
      </c>
      <c r="L218" s="60">
        <f t="shared" si="4"/>
        <v>7680</v>
      </c>
      <c r="M218" s="55" t="s">
        <v>66</v>
      </c>
    </row>
    <row r="219" spans="2:13" ht="25.5" x14ac:dyDescent="0.2">
      <c r="B219" s="68" t="s">
        <v>785</v>
      </c>
      <c r="C219" s="57" t="s">
        <v>92</v>
      </c>
      <c r="D219" s="58" t="s">
        <v>80</v>
      </c>
      <c r="E219" s="56" t="s">
        <v>84</v>
      </c>
      <c r="F219" s="65">
        <v>12191502</v>
      </c>
      <c r="G219" s="65">
        <v>90028103</v>
      </c>
      <c r="H219" s="63" t="s">
        <v>834</v>
      </c>
      <c r="I219" s="63" t="s">
        <v>103</v>
      </c>
      <c r="J219" s="61">
        <v>3</v>
      </c>
      <c r="K219" s="60">
        <f>'[1]AUMENTO ANUAL'!B240</f>
        <v>61766.25</v>
      </c>
      <c r="L219" s="60">
        <f t="shared" si="4"/>
        <v>185298.75</v>
      </c>
      <c r="M219" s="55" t="s">
        <v>66</v>
      </c>
    </row>
    <row r="220" spans="2:13" ht="38.25" x14ac:dyDescent="0.2">
      <c r="B220" s="68" t="s">
        <v>785</v>
      </c>
      <c r="C220" s="57" t="s">
        <v>92</v>
      </c>
      <c r="D220" s="58" t="s">
        <v>765</v>
      </c>
      <c r="E220" s="56" t="s">
        <v>84</v>
      </c>
      <c r="F220" s="65" t="s">
        <v>835</v>
      </c>
      <c r="G220" s="65" t="s">
        <v>836</v>
      </c>
      <c r="H220" s="63" t="s">
        <v>837</v>
      </c>
      <c r="I220" s="63" t="s">
        <v>2117</v>
      </c>
      <c r="J220" s="61">
        <v>4</v>
      </c>
      <c r="K220" s="60">
        <v>17760</v>
      </c>
      <c r="L220" s="60">
        <f t="shared" si="4"/>
        <v>71040</v>
      </c>
      <c r="M220" s="55" t="s">
        <v>66</v>
      </c>
    </row>
    <row r="221" spans="2:13" ht="140.25" x14ac:dyDescent="0.2">
      <c r="B221" s="68" t="s">
        <v>785</v>
      </c>
      <c r="C221" s="57" t="s">
        <v>92</v>
      </c>
      <c r="D221" s="58" t="s">
        <v>838</v>
      </c>
      <c r="E221" s="56" t="s">
        <v>386</v>
      </c>
      <c r="F221" s="65" t="s">
        <v>839</v>
      </c>
      <c r="G221" s="65" t="s">
        <v>840</v>
      </c>
      <c r="H221" s="63" t="s">
        <v>841</v>
      </c>
      <c r="I221" s="63" t="s">
        <v>2117</v>
      </c>
      <c r="J221" s="61">
        <v>1</v>
      </c>
      <c r="K221" s="60">
        <v>15378</v>
      </c>
      <c r="L221" s="60">
        <f t="shared" si="4"/>
        <v>15378</v>
      </c>
      <c r="M221" s="55" t="s">
        <v>66</v>
      </c>
    </row>
    <row r="222" spans="2:13" ht="140.25" x14ac:dyDescent="0.2">
      <c r="B222" s="68" t="s">
        <v>785</v>
      </c>
      <c r="C222" s="57" t="s">
        <v>92</v>
      </c>
      <c r="D222" s="58" t="s">
        <v>838</v>
      </c>
      <c r="E222" s="56" t="s">
        <v>386</v>
      </c>
      <c r="F222" s="65" t="s">
        <v>839</v>
      </c>
      <c r="G222" s="65" t="s">
        <v>842</v>
      </c>
      <c r="H222" s="63" t="s">
        <v>843</v>
      </c>
      <c r="I222" s="63" t="s">
        <v>2117</v>
      </c>
      <c r="J222" s="61">
        <v>1</v>
      </c>
      <c r="K222" s="60">
        <v>69900</v>
      </c>
      <c r="L222" s="60">
        <f t="shared" si="4"/>
        <v>69900</v>
      </c>
      <c r="M222" s="55" t="s">
        <v>66</v>
      </c>
    </row>
    <row r="223" spans="2:13" ht="38.25" x14ac:dyDescent="0.2">
      <c r="B223" s="68" t="s">
        <v>785</v>
      </c>
      <c r="C223" s="57" t="s">
        <v>92</v>
      </c>
      <c r="D223" s="58" t="s">
        <v>838</v>
      </c>
      <c r="E223" s="56" t="s">
        <v>844</v>
      </c>
      <c r="F223" s="65" t="s">
        <v>845</v>
      </c>
      <c r="G223" s="65" t="s">
        <v>846</v>
      </c>
      <c r="H223" s="63" t="s">
        <v>847</v>
      </c>
      <c r="I223" s="63" t="s">
        <v>2117</v>
      </c>
      <c r="J223" s="61">
        <v>1</v>
      </c>
      <c r="K223" s="60">
        <v>14977</v>
      </c>
      <c r="L223" s="60">
        <f t="shared" si="4"/>
        <v>14977</v>
      </c>
      <c r="M223" s="55" t="s">
        <v>66</v>
      </c>
    </row>
    <row r="224" spans="2:13" ht="38.25" x14ac:dyDescent="0.2">
      <c r="B224" s="68" t="s">
        <v>785</v>
      </c>
      <c r="C224" s="57" t="s">
        <v>92</v>
      </c>
      <c r="D224" s="58" t="s">
        <v>838</v>
      </c>
      <c r="E224" s="56" t="s">
        <v>844</v>
      </c>
      <c r="F224" s="65" t="s">
        <v>845</v>
      </c>
      <c r="G224" s="65" t="s">
        <v>848</v>
      </c>
      <c r="H224" s="63" t="s">
        <v>849</v>
      </c>
      <c r="I224" s="63" t="s">
        <v>2117</v>
      </c>
      <c r="J224" s="61">
        <v>1</v>
      </c>
      <c r="K224" s="60">
        <v>71143</v>
      </c>
      <c r="L224" s="60">
        <f t="shared" si="4"/>
        <v>71143</v>
      </c>
      <c r="M224" s="55" t="s">
        <v>66</v>
      </c>
    </row>
    <row r="225" spans="2:13" ht="51" x14ac:dyDescent="0.2">
      <c r="B225" s="68" t="s">
        <v>785</v>
      </c>
      <c r="C225" s="57" t="s">
        <v>92</v>
      </c>
      <c r="D225" s="58" t="s">
        <v>838</v>
      </c>
      <c r="E225" s="56" t="s">
        <v>338</v>
      </c>
      <c r="F225" s="65" t="s">
        <v>845</v>
      </c>
      <c r="G225" s="65" t="s">
        <v>850</v>
      </c>
      <c r="H225" s="63" t="s">
        <v>851</v>
      </c>
      <c r="I225" s="63" t="s">
        <v>2117</v>
      </c>
      <c r="J225" s="61">
        <v>1</v>
      </c>
      <c r="K225" s="60">
        <v>14502</v>
      </c>
      <c r="L225" s="60">
        <f t="shared" si="4"/>
        <v>14502</v>
      </c>
      <c r="M225" s="55" t="s">
        <v>66</v>
      </c>
    </row>
    <row r="226" spans="2:13" ht="63.75" x14ac:dyDescent="0.2">
      <c r="B226" s="68" t="s">
        <v>785</v>
      </c>
      <c r="C226" s="57" t="s">
        <v>92</v>
      </c>
      <c r="D226" s="58" t="s">
        <v>838</v>
      </c>
      <c r="E226" s="56" t="s">
        <v>223</v>
      </c>
      <c r="F226" s="65" t="s">
        <v>852</v>
      </c>
      <c r="G226" s="65" t="s">
        <v>853</v>
      </c>
      <c r="H226" s="63" t="s">
        <v>854</v>
      </c>
      <c r="I226" s="63" t="s">
        <v>2117</v>
      </c>
      <c r="J226" s="61">
        <v>1</v>
      </c>
      <c r="K226" s="60">
        <v>56073.599999999999</v>
      </c>
      <c r="L226" s="60">
        <f t="shared" si="4"/>
        <v>56073.599999999999</v>
      </c>
      <c r="M226" s="55" t="s">
        <v>66</v>
      </c>
    </row>
    <row r="227" spans="2:13" ht="63.75" x14ac:dyDescent="0.2">
      <c r="B227" s="68" t="s">
        <v>785</v>
      </c>
      <c r="C227" s="57" t="s">
        <v>92</v>
      </c>
      <c r="D227" s="58" t="s">
        <v>838</v>
      </c>
      <c r="E227" s="56" t="s">
        <v>223</v>
      </c>
      <c r="F227" s="65" t="s">
        <v>852</v>
      </c>
      <c r="G227" s="65" t="s">
        <v>855</v>
      </c>
      <c r="H227" s="63" t="s">
        <v>856</v>
      </c>
      <c r="I227" s="63" t="s">
        <v>2117</v>
      </c>
      <c r="J227" s="61">
        <v>1</v>
      </c>
      <c r="K227" s="60">
        <v>65852.399999999994</v>
      </c>
      <c r="L227" s="60">
        <f t="shared" si="4"/>
        <v>65852.399999999994</v>
      </c>
      <c r="M227" s="55" t="s">
        <v>66</v>
      </c>
    </row>
    <row r="228" spans="2:13" ht="63.75" x14ac:dyDescent="0.2">
      <c r="B228" s="68" t="s">
        <v>785</v>
      </c>
      <c r="C228" s="57" t="s">
        <v>92</v>
      </c>
      <c r="D228" s="58" t="s">
        <v>838</v>
      </c>
      <c r="E228" s="56" t="s">
        <v>223</v>
      </c>
      <c r="F228" s="65" t="s">
        <v>852</v>
      </c>
      <c r="G228" s="65" t="s">
        <v>857</v>
      </c>
      <c r="H228" s="63" t="s">
        <v>858</v>
      </c>
      <c r="I228" s="63" t="s">
        <v>2117</v>
      </c>
      <c r="J228" s="61">
        <v>1</v>
      </c>
      <c r="K228" s="60">
        <v>11775.6</v>
      </c>
      <c r="L228" s="60">
        <f t="shared" si="4"/>
        <v>11775.6</v>
      </c>
      <c r="M228" s="55" t="s">
        <v>66</v>
      </c>
    </row>
    <row r="229" spans="2:13" ht="38.25" x14ac:dyDescent="0.2">
      <c r="B229" s="68" t="s">
        <v>785</v>
      </c>
      <c r="C229" s="57" t="s">
        <v>92</v>
      </c>
      <c r="D229" s="58" t="s">
        <v>838</v>
      </c>
      <c r="E229" s="56" t="s">
        <v>364</v>
      </c>
      <c r="F229" s="65" t="s">
        <v>845</v>
      </c>
      <c r="G229" s="65" t="s">
        <v>859</v>
      </c>
      <c r="H229" s="63" t="s">
        <v>860</v>
      </c>
      <c r="I229" s="63" t="s">
        <v>2117</v>
      </c>
      <c r="J229" s="61">
        <v>1</v>
      </c>
      <c r="K229" s="60">
        <v>6453</v>
      </c>
      <c r="L229" s="60">
        <f t="shared" si="4"/>
        <v>6453</v>
      </c>
      <c r="M229" s="55" t="s">
        <v>66</v>
      </c>
    </row>
    <row r="230" spans="2:13" ht="38.25" x14ac:dyDescent="0.2">
      <c r="B230" s="68" t="s">
        <v>785</v>
      </c>
      <c r="C230" s="57" t="s">
        <v>92</v>
      </c>
      <c r="D230" s="58" t="s">
        <v>838</v>
      </c>
      <c r="E230" s="56" t="s">
        <v>861</v>
      </c>
      <c r="F230" s="65" t="s">
        <v>862</v>
      </c>
      <c r="G230" s="65" t="s">
        <v>863</v>
      </c>
      <c r="H230" s="63" t="s">
        <v>864</v>
      </c>
      <c r="I230" s="63" t="s">
        <v>2117</v>
      </c>
      <c r="J230" s="61">
        <v>1</v>
      </c>
      <c r="K230" s="60">
        <v>21668.399999999998</v>
      </c>
      <c r="L230" s="60">
        <f t="shared" si="4"/>
        <v>21668.399999999998</v>
      </c>
      <c r="M230" s="55" t="s">
        <v>66</v>
      </c>
    </row>
    <row r="231" spans="2:13" ht="63" x14ac:dyDescent="0.2">
      <c r="B231" s="68" t="s">
        <v>785</v>
      </c>
      <c r="C231" s="57" t="s">
        <v>92</v>
      </c>
      <c r="D231" s="58" t="s">
        <v>838</v>
      </c>
      <c r="E231" s="56" t="s">
        <v>742</v>
      </c>
      <c r="F231" s="65">
        <v>31211502</v>
      </c>
      <c r="G231" s="65">
        <v>92004786</v>
      </c>
      <c r="H231" s="63" t="s">
        <v>865</v>
      </c>
      <c r="I231" s="63" t="s">
        <v>2117</v>
      </c>
      <c r="J231" s="61">
        <v>1</v>
      </c>
      <c r="K231" s="60">
        <v>59900</v>
      </c>
      <c r="L231" s="60">
        <f t="shared" si="4"/>
        <v>59900</v>
      </c>
      <c r="M231" s="55" t="s">
        <v>66</v>
      </c>
    </row>
    <row r="232" spans="2:13" ht="63" x14ac:dyDescent="0.2">
      <c r="B232" s="68" t="s">
        <v>785</v>
      </c>
      <c r="C232" s="57" t="s">
        <v>92</v>
      </c>
      <c r="D232" s="58" t="s">
        <v>838</v>
      </c>
      <c r="E232" s="56" t="s">
        <v>742</v>
      </c>
      <c r="F232" s="65" t="s">
        <v>845</v>
      </c>
      <c r="G232" s="65" t="s">
        <v>866</v>
      </c>
      <c r="H232" s="63" t="s">
        <v>867</v>
      </c>
      <c r="I232" s="63" t="s">
        <v>2117</v>
      </c>
      <c r="J232" s="61">
        <v>1</v>
      </c>
      <c r="K232" s="60">
        <v>12900</v>
      </c>
      <c r="L232" s="60">
        <f t="shared" si="4"/>
        <v>12900</v>
      </c>
      <c r="M232" s="55" t="s">
        <v>66</v>
      </c>
    </row>
    <row r="233" spans="2:13" ht="140.25" x14ac:dyDescent="0.2">
      <c r="B233" s="68" t="s">
        <v>785</v>
      </c>
      <c r="C233" s="57" t="s">
        <v>92</v>
      </c>
      <c r="D233" s="58" t="s">
        <v>838</v>
      </c>
      <c r="E233" s="56" t="s">
        <v>742</v>
      </c>
      <c r="F233" s="65" t="s">
        <v>410</v>
      </c>
      <c r="G233" s="65" t="s">
        <v>868</v>
      </c>
      <c r="H233" s="63" t="s">
        <v>869</v>
      </c>
      <c r="I233" s="63" t="s">
        <v>2117</v>
      </c>
      <c r="J233" s="61">
        <v>1</v>
      </c>
      <c r="K233" s="60">
        <v>7920</v>
      </c>
      <c r="L233" s="60">
        <f t="shared" si="4"/>
        <v>7920</v>
      </c>
      <c r="M233" s="55" t="s">
        <v>66</v>
      </c>
    </row>
    <row r="234" spans="2:13" ht="51" x14ac:dyDescent="0.2">
      <c r="B234" s="68" t="s">
        <v>785</v>
      </c>
      <c r="C234" s="57" t="s">
        <v>92</v>
      </c>
      <c r="D234" s="58" t="s">
        <v>838</v>
      </c>
      <c r="E234" s="56" t="s">
        <v>870</v>
      </c>
      <c r="F234" s="65" t="s">
        <v>839</v>
      </c>
      <c r="G234" s="65" t="s">
        <v>871</v>
      </c>
      <c r="H234" s="63" t="s">
        <v>872</v>
      </c>
      <c r="I234" s="63" t="s">
        <v>2117</v>
      </c>
      <c r="J234" s="61">
        <v>1</v>
      </c>
      <c r="K234" s="60">
        <v>13012.8</v>
      </c>
      <c r="L234" s="60">
        <f t="shared" si="4"/>
        <v>13012.8</v>
      </c>
      <c r="M234" s="55" t="s">
        <v>66</v>
      </c>
    </row>
    <row r="235" spans="2:13" ht="51" x14ac:dyDescent="0.2">
      <c r="B235" s="68" t="s">
        <v>785</v>
      </c>
      <c r="C235" s="57" t="s">
        <v>92</v>
      </c>
      <c r="D235" s="58" t="s">
        <v>838</v>
      </c>
      <c r="E235" s="56" t="s">
        <v>870</v>
      </c>
      <c r="F235" s="65" t="s">
        <v>839</v>
      </c>
      <c r="G235" s="65" t="s">
        <v>873</v>
      </c>
      <c r="H235" s="63" t="s">
        <v>874</v>
      </c>
      <c r="I235" s="63" t="s">
        <v>2117</v>
      </c>
      <c r="J235" s="61">
        <v>1</v>
      </c>
      <c r="K235" s="60">
        <v>61808.399999999994</v>
      </c>
      <c r="L235" s="60">
        <f t="shared" si="4"/>
        <v>61808.399999999994</v>
      </c>
      <c r="M235" s="55" t="s">
        <v>66</v>
      </c>
    </row>
    <row r="236" spans="2:13" ht="25.5" x14ac:dyDescent="0.2">
      <c r="B236" s="68" t="s">
        <v>785</v>
      </c>
      <c r="C236" s="57" t="s">
        <v>104</v>
      </c>
      <c r="D236" s="58" t="s">
        <v>875</v>
      </c>
      <c r="E236" s="56" t="s">
        <v>161</v>
      </c>
      <c r="F236" s="65" t="s">
        <v>876</v>
      </c>
      <c r="G236" s="65" t="s">
        <v>877</v>
      </c>
      <c r="H236" s="63" t="s">
        <v>878</v>
      </c>
      <c r="I236" s="63" t="s">
        <v>2117</v>
      </c>
      <c r="J236" s="61">
        <v>250</v>
      </c>
      <c r="K236" s="60">
        <v>2300</v>
      </c>
      <c r="L236" s="60">
        <f t="shared" si="4"/>
        <v>575000</v>
      </c>
      <c r="M236" s="55" t="s">
        <v>66</v>
      </c>
    </row>
    <row r="237" spans="2:13" ht="89.25" x14ac:dyDescent="0.2">
      <c r="B237" s="68" t="s">
        <v>785</v>
      </c>
      <c r="C237" s="57" t="s">
        <v>104</v>
      </c>
      <c r="D237" s="58" t="s">
        <v>238</v>
      </c>
      <c r="E237" s="56" t="s">
        <v>879</v>
      </c>
      <c r="F237" s="65" t="s">
        <v>880</v>
      </c>
      <c r="G237" s="65" t="s">
        <v>881</v>
      </c>
      <c r="H237" s="63" t="s">
        <v>882</v>
      </c>
      <c r="I237" s="63" t="s">
        <v>2117</v>
      </c>
      <c r="J237" s="61">
        <v>1</v>
      </c>
      <c r="K237" s="60">
        <v>3200</v>
      </c>
      <c r="L237" s="60">
        <f t="shared" si="4"/>
        <v>3200</v>
      </c>
      <c r="M237" s="55" t="s">
        <v>66</v>
      </c>
    </row>
    <row r="238" spans="2:13" ht="51" x14ac:dyDescent="0.2">
      <c r="B238" s="68" t="s">
        <v>785</v>
      </c>
      <c r="C238" s="57" t="s">
        <v>104</v>
      </c>
      <c r="D238" s="58" t="s">
        <v>238</v>
      </c>
      <c r="E238" s="56" t="s">
        <v>879</v>
      </c>
      <c r="F238" s="65" t="s">
        <v>880</v>
      </c>
      <c r="G238" s="65" t="s">
        <v>883</v>
      </c>
      <c r="H238" s="63" t="s">
        <v>884</v>
      </c>
      <c r="I238" s="63" t="s">
        <v>2117</v>
      </c>
      <c r="J238" s="61">
        <v>10</v>
      </c>
      <c r="K238" s="60">
        <v>7000</v>
      </c>
      <c r="L238" s="60">
        <f t="shared" si="4"/>
        <v>70000</v>
      </c>
      <c r="M238" s="55" t="s">
        <v>66</v>
      </c>
    </row>
    <row r="239" spans="2:13" ht="25.5" x14ac:dyDescent="0.2">
      <c r="B239" s="68" t="s">
        <v>785</v>
      </c>
      <c r="C239" s="57" t="s">
        <v>104</v>
      </c>
      <c r="D239" s="58" t="s">
        <v>238</v>
      </c>
      <c r="E239" s="56" t="s">
        <v>879</v>
      </c>
      <c r="F239" s="65" t="s">
        <v>459</v>
      </c>
      <c r="G239" s="65" t="s">
        <v>885</v>
      </c>
      <c r="H239" s="63" t="s">
        <v>886</v>
      </c>
      <c r="I239" s="63" t="s">
        <v>2117</v>
      </c>
      <c r="J239" s="61">
        <v>15</v>
      </c>
      <c r="K239" s="60">
        <v>3500</v>
      </c>
      <c r="L239" s="60">
        <f t="shared" si="4"/>
        <v>52500</v>
      </c>
      <c r="M239" s="55" t="s">
        <v>66</v>
      </c>
    </row>
    <row r="240" spans="2:13" ht="25.5" x14ac:dyDescent="0.2">
      <c r="B240" s="68" t="s">
        <v>785</v>
      </c>
      <c r="C240" s="57" t="s">
        <v>104</v>
      </c>
      <c r="D240" s="58" t="s">
        <v>238</v>
      </c>
      <c r="E240" s="56" t="s">
        <v>879</v>
      </c>
      <c r="F240" s="65" t="s">
        <v>887</v>
      </c>
      <c r="G240" s="65" t="s">
        <v>888</v>
      </c>
      <c r="H240" s="63" t="s">
        <v>889</v>
      </c>
      <c r="I240" s="63" t="s">
        <v>2117</v>
      </c>
      <c r="J240" s="61">
        <v>15</v>
      </c>
      <c r="K240" s="60">
        <v>4000</v>
      </c>
      <c r="L240" s="60">
        <f t="shared" si="4"/>
        <v>60000</v>
      </c>
      <c r="M240" s="55" t="s">
        <v>66</v>
      </c>
    </row>
    <row r="241" spans="2:13" ht="25.5" x14ac:dyDescent="0.2">
      <c r="B241" s="68" t="s">
        <v>785</v>
      </c>
      <c r="C241" s="57" t="s">
        <v>111</v>
      </c>
      <c r="D241" s="58" t="s">
        <v>80</v>
      </c>
      <c r="E241" s="56" t="s">
        <v>84</v>
      </c>
      <c r="F241" s="65" t="s">
        <v>416</v>
      </c>
      <c r="G241" s="65" t="s">
        <v>890</v>
      </c>
      <c r="H241" s="63" t="s">
        <v>891</v>
      </c>
      <c r="I241" s="63" t="s">
        <v>2117</v>
      </c>
      <c r="J241" s="61">
        <v>500</v>
      </c>
      <c r="K241" s="60">
        <f>'[1]AUMENTO ANUAL'!B300</f>
        <v>892.5</v>
      </c>
      <c r="L241" s="60">
        <f t="shared" si="4"/>
        <v>446250</v>
      </c>
      <c r="M241" s="55" t="s">
        <v>66</v>
      </c>
    </row>
    <row r="242" spans="2:13" ht="63.75" x14ac:dyDescent="0.2">
      <c r="B242" s="68" t="s">
        <v>785</v>
      </c>
      <c r="C242" s="57" t="s">
        <v>111</v>
      </c>
      <c r="D242" s="58" t="s">
        <v>80</v>
      </c>
      <c r="E242" s="56" t="s">
        <v>84</v>
      </c>
      <c r="F242" s="65">
        <v>31162403</v>
      </c>
      <c r="G242" s="65" t="s">
        <v>892</v>
      </c>
      <c r="H242" s="63" t="s">
        <v>893</v>
      </c>
      <c r="I242" s="63" t="s">
        <v>2117</v>
      </c>
      <c r="J242" s="61">
        <v>500</v>
      </c>
      <c r="K242" s="60">
        <v>1254.75</v>
      </c>
      <c r="L242" s="60">
        <f t="shared" si="4"/>
        <v>627375</v>
      </c>
      <c r="M242" s="55" t="s">
        <v>66</v>
      </c>
    </row>
    <row r="243" spans="2:13" ht="25.5" x14ac:dyDescent="0.2">
      <c r="B243" s="68" t="s">
        <v>785</v>
      </c>
      <c r="C243" s="57" t="s">
        <v>111</v>
      </c>
      <c r="D243" s="58" t="s">
        <v>291</v>
      </c>
      <c r="E243" s="56" t="s">
        <v>894</v>
      </c>
      <c r="F243" s="65" t="s">
        <v>895</v>
      </c>
      <c r="G243" s="65" t="s">
        <v>896</v>
      </c>
      <c r="H243" s="63" t="s">
        <v>897</v>
      </c>
      <c r="I243" s="63" t="s">
        <v>2117</v>
      </c>
      <c r="J243" s="61">
        <v>1000</v>
      </c>
      <c r="K243" s="60">
        <f>'[1]AUMENTO ANUAL'!B335</f>
        <v>363.5625</v>
      </c>
      <c r="L243" s="60">
        <f t="shared" si="4"/>
        <v>363562.5</v>
      </c>
      <c r="M243" s="55" t="s">
        <v>66</v>
      </c>
    </row>
    <row r="244" spans="2:13" ht="63.75" x14ac:dyDescent="0.2">
      <c r="B244" s="68" t="s">
        <v>785</v>
      </c>
      <c r="C244" s="57" t="s">
        <v>111</v>
      </c>
      <c r="D244" s="58" t="s">
        <v>291</v>
      </c>
      <c r="E244" s="56" t="s">
        <v>173</v>
      </c>
      <c r="F244" s="65" t="s">
        <v>895</v>
      </c>
      <c r="G244" s="65" t="s">
        <v>898</v>
      </c>
      <c r="H244" s="63" t="s">
        <v>899</v>
      </c>
      <c r="I244" s="63" t="s">
        <v>2117</v>
      </c>
      <c r="J244" s="61">
        <v>500</v>
      </c>
      <c r="K244" s="60">
        <f>'[1]AUMENTO ANUAL'!B337</f>
        <v>1890</v>
      </c>
      <c r="L244" s="60">
        <f t="shared" si="4"/>
        <v>945000</v>
      </c>
      <c r="M244" s="55" t="s">
        <v>66</v>
      </c>
    </row>
    <row r="245" spans="2:13" ht="38.25" x14ac:dyDescent="0.2">
      <c r="B245" s="68" t="s">
        <v>785</v>
      </c>
      <c r="C245" s="57" t="s">
        <v>111</v>
      </c>
      <c r="D245" s="58" t="s">
        <v>147</v>
      </c>
      <c r="E245" s="56" t="s">
        <v>84</v>
      </c>
      <c r="F245" s="65" t="s">
        <v>900</v>
      </c>
      <c r="G245" s="65" t="s">
        <v>901</v>
      </c>
      <c r="H245" s="63" t="s">
        <v>902</v>
      </c>
      <c r="I245" s="63" t="s">
        <v>2117</v>
      </c>
      <c r="J245" s="61">
        <v>500</v>
      </c>
      <c r="K245" s="60">
        <f>'[1]AUMENTO ANUAL'!B290</f>
        <v>142.91550000000001</v>
      </c>
      <c r="L245" s="60">
        <f t="shared" si="4"/>
        <v>71457.75</v>
      </c>
      <c r="M245" s="55" t="s">
        <v>66</v>
      </c>
    </row>
    <row r="246" spans="2:13" ht="51" x14ac:dyDescent="0.2">
      <c r="B246" s="68" t="s">
        <v>785</v>
      </c>
      <c r="C246" s="57" t="s">
        <v>111</v>
      </c>
      <c r="D246" s="58" t="s">
        <v>147</v>
      </c>
      <c r="E246" s="56" t="s">
        <v>903</v>
      </c>
      <c r="F246" s="65">
        <v>30171905</v>
      </c>
      <c r="G246" s="65">
        <v>92075251</v>
      </c>
      <c r="H246" s="63" t="s">
        <v>904</v>
      </c>
      <c r="I246" s="63" t="s">
        <v>2117</v>
      </c>
      <c r="J246" s="61">
        <v>1000</v>
      </c>
      <c r="K246" s="60">
        <v>9000</v>
      </c>
      <c r="L246" s="60">
        <f t="shared" si="4"/>
        <v>9000000</v>
      </c>
      <c r="M246" s="55" t="s">
        <v>66</v>
      </c>
    </row>
    <row r="247" spans="2:13" ht="25.5" x14ac:dyDescent="0.2">
      <c r="B247" s="68" t="s">
        <v>785</v>
      </c>
      <c r="C247" s="57" t="s">
        <v>111</v>
      </c>
      <c r="D247" s="58" t="s">
        <v>155</v>
      </c>
      <c r="E247" s="56" t="s">
        <v>97</v>
      </c>
      <c r="F247" s="65" t="s">
        <v>895</v>
      </c>
      <c r="G247" s="65" t="s">
        <v>905</v>
      </c>
      <c r="H247" s="63" t="s">
        <v>906</v>
      </c>
      <c r="I247" s="63" t="s">
        <v>2117</v>
      </c>
      <c r="J247" s="61">
        <v>500</v>
      </c>
      <c r="K247" s="60">
        <f>'[1]AUMENTO ANUAL'!B332</f>
        <v>415.62150000000003</v>
      </c>
      <c r="L247" s="60">
        <f t="shared" si="4"/>
        <v>207810.75</v>
      </c>
      <c r="M247" s="55" t="s">
        <v>66</v>
      </c>
    </row>
    <row r="248" spans="2:13" ht="25.5" x14ac:dyDescent="0.2">
      <c r="B248" s="68" t="s">
        <v>785</v>
      </c>
      <c r="C248" s="57" t="s">
        <v>111</v>
      </c>
      <c r="D248" s="58" t="s">
        <v>155</v>
      </c>
      <c r="E248" s="56" t="s">
        <v>97</v>
      </c>
      <c r="F248" s="65" t="s">
        <v>895</v>
      </c>
      <c r="G248" s="65" t="s">
        <v>907</v>
      </c>
      <c r="H248" s="63" t="s">
        <v>908</v>
      </c>
      <c r="I248" s="63" t="s">
        <v>2117</v>
      </c>
      <c r="J248" s="61">
        <v>500</v>
      </c>
      <c r="K248" s="60">
        <f>'[1]AUMENTO ANUAL'!B333</f>
        <v>1713.6000000000001</v>
      </c>
      <c r="L248" s="60">
        <f t="shared" si="4"/>
        <v>856800.00000000012</v>
      </c>
      <c r="M248" s="55" t="s">
        <v>66</v>
      </c>
    </row>
    <row r="249" spans="2:13" ht="25.5" x14ac:dyDescent="0.2">
      <c r="B249" s="68" t="s">
        <v>785</v>
      </c>
      <c r="C249" s="57" t="s">
        <v>111</v>
      </c>
      <c r="D249" s="58" t="s">
        <v>155</v>
      </c>
      <c r="E249" s="56" t="s">
        <v>97</v>
      </c>
      <c r="F249" s="65" t="s">
        <v>895</v>
      </c>
      <c r="G249" s="65" t="s">
        <v>909</v>
      </c>
      <c r="H249" s="63" t="s">
        <v>910</v>
      </c>
      <c r="I249" s="63" t="s">
        <v>2117</v>
      </c>
      <c r="J249" s="61">
        <v>200</v>
      </c>
      <c r="K249" s="60">
        <f>'[1]AUMENTO ANUAL'!B334</f>
        <v>1516.662</v>
      </c>
      <c r="L249" s="60">
        <f t="shared" si="4"/>
        <v>303332.40000000002</v>
      </c>
      <c r="M249" s="55" t="s">
        <v>66</v>
      </c>
    </row>
    <row r="250" spans="2:13" ht="25.5" x14ac:dyDescent="0.2">
      <c r="B250" s="68" t="s">
        <v>785</v>
      </c>
      <c r="C250" s="57" t="s">
        <v>111</v>
      </c>
      <c r="D250" s="58" t="s">
        <v>155</v>
      </c>
      <c r="E250" s="56" t="s">
        <v>87</v>
      </c>
      <c r="F250" s="65">
        <v>31161606</v>
      </c>
      <c r="G250" s="65" t="s">
        <v>911</v>
      </c>
      <c r="H250" s="63" t="s">
        <v>912</v>
      </c>
      <c r="I250" s="63" t="s">
        <v>2117</v>
      </c>
      <c r="J250" s="61">
        <v>300</v>
      </c>
      <c r="K250" s="60">
        <v>2500</v>
      </c>
      <c r="L250" s="60">
        <f t="shared" si="4"/>
        <v>750000</v>
      </c>
      <c r="M250" s="55" t="s">
        <v>66</v>
      </c>
    </row>
    <row r="251" spans="2:13" ht="38.25" x14ac:dyDescent="0.2">
      <c r="B251" s="68" t="s">
        <v>785</v>
      </c>
      <c r="C251" s="57" t="s">
        <v>111</v>
      </c>
      <c r="D251" s="58" t="s">
        <v>155</v>
      </c>
      <c r="E251" s="56" t="s">
        <v>87</v>
      </c>
      <c r="F251" s="65">
        <v>31161606</v>
      </c>
      <c r="G251" s="65" t="s">
        <v>913</v>
      </c>
      <c r="H251" s="63" t="s">
        <v>914</v>
      </c>
      <c r="I251" s="63" t="s">
        <v>2117</v>
      </c>
      <c r="J251" s="61">
        <v>300</v>
      </c>
      <c r="K251" s="60">
        <v>3500</v>
      </c>
      <c r="L251" s="60">
        <f t="shared" si="4"/>
        <v>1050000</v>
      </c>
      <c r="M251" s="55" t="s">
        <v>66</v>
      </c>
    </row>
    <row r="252" spans="2:13" ht="25.5" x14ac:dyDescent="0.2">
      <c r="B252" s="68" t="s">
        <v>785</v>
      </c>
      <c r="C252" s="57" t="s">
        <v>111</v>
      </c>
      <c r="D252" s="58" t="s">
        <v>105</v>
      </c>
      <c r="E252" s="56" t="s">
        <v>231</v>
      </c>
      <c r="F252" s="65" t="s">
        <v>916</v>
      </c>
      <c r="G252" s="65" t="s">
        <v>917</v>
      </c>
      <c r="H252" s="63" t="s">
        <v>918</v>
      </c>
      <c r="I252" s="63" t="s">
        <v>2117</v>
      </c>
      <c r="J252" s="61">
        <v>1000</v>
      </c>
      <c r="K252" s="60">
        <f>'[1]AUMENTO ANUAL'!B298</f>
        <v>5241.6000000000004</v>
      </c>
      <c r="L252" s="60">
        <f t="shared" si="4"/>
        <v>5241600</v>
      </c>
      <c r="M252" s="55" t="s">
        <v>66</v>
      </c>
    </row>
    <row r="253" spans="2:13" ht="51" x14ac:dyDescent="0.2">
      <c r="B253" s="68" t="s">
        <v>785</v>
      </c>
      <c r="C253" s="57" t="s">
        <v>111</v>
      </c>
      <c r="D253" s="58" t="s">
        <v>176</v>
      </c>
      <c r="E253" s="56" t="s">
        <v>84</v>
      </c>
      <c r="F253" s="65">
        <v>30101506</v>
      </c>
      <c r="G253" s="65">
        <v>92022686</v>
      </c>
      <c r="H253" s="63" t="s">
        <v>920</v>
      </c>
      <c r="I253" s="63" t="s">
        <v>2117</v>
      </c>
      <c r="J253" s="61">
        <v>500</v>
      </c>
      <c r="K253" s="60">
        <v>500</v>
      </c>
      <c r="L253" s="60">
        <f t="shared" si="4"/>
        <v>250000</v>
      </c>
      <c r="M253" s="55" t="s">
        <v>66</v>
      </c>
    </row>
    <row r="254" spans="2:13" ht="25.5" x14ac:dyDescent="0.2">
      <c r="B254" s="68" t="s">
        <v>785</v>
      </c>
      <c r="C254" s="57" t="s">
        <v>111</v>
      </c>
      <c r="D254" s="58" t="s">
        <v>176</v>
      </c>
      <c r="E254" s="56" t="s">
        <v>101</v>
      </c>
      <c r="F254" s="65" t="s">
        <v>921</v>
      </c>
      <c r="G254" s="65" t="s">
        <v>922</v>
      </c>
      <c r="H254" s="63" t="s">
        <v>923</v>
      </c>
      <c r="I254" s="63" t="s">
        <v>2117</v>
      </c>
      <c r="J254" s="61">
        <v>500</v>
      </c>
      <c r="K254" s="60">
        <f>'[1]AUMENTO ANUAL'!B289</f>
        <v>142.91550000000001</v>
      </c>
      <c r="L254" s="60">
        <f t="shared" si="4"/>
        <v>71457.75</v>
      </c>
      <c r="M254" s="55" t="s">
        <v>66</v>
      </c>
    </row>
    <row r="255" spans="2:13" ht="38.25" x14ac:dyDescent="0.2">
      <c r="B255" s="68" t="s">
        <v>785</v>
      </c>
      <c r="C255" s="57" t="s">
        <v>111</v>
      </c>
      <c r="D255" s="58" t="s">
        <v>176</v>
      </c>
      <c r="E255" s="56" t="s">
        <v>233</v>
      </c>
      <c r="F255" s="65" t="s">
        <v>921</v>
      </c>
      <c r="G255" s="65" t="s">
        <v>924</v>
      </c>
      <c r="H255" s="63" t="s">
        <v>925</v>
      </c>
      <c r="I255" s="63" t="s">
        <v>2117</v>
      </c>
      <c r="J255" s="61">
        <v>500</v>
      </c>
      <c r="K255" s="60">
        <f>'[1]AUMENTO ANUAL'!B324</f>
        <v>4289.25</v>
      </c>
      <c r="L255" s="60">
        <f t="shared" si="4"/>
        <v>2144625</v>
      </c>
      <c r="M255" s="55" t="s">
        <v>66</v>
      </c>
    </row>
    <row r="256" spans="2:13" ht="38.25" x14ac:dyDescent="0.2">
      <c r="B256" s="68" t="s">
        <v>785</v>
      </c>
      <c r="C256" s="57" t="s">
        <v>111</v>
      </c>
      <c r="D256" s="58" t="s">
        <v>176</v>
      </c>
      <c r="E256" s="56" t="s">
        <v>233</v>
      </c>
      <c r="F256" s="65" t="s">
        <v>921</v>
      </c>
      <c r="G256" s="65" t="s">
        <v>926</v>
      </c>
      <c r="H256" s="63" t="s">
        <v>927</v>
      </c>
      <c r="I256" s="63" t="s">
        <v>2117</v>
      </c>
      <c r="J256" s="61">
        <v>500</v>
      </c>
      <c r="K256" s="60">
        <f>'[1]AUMENTO ANUAL'!B319</f>
        <v>5413.3380000000006</v>
      </c>
      <c r="L256" s="60">
        <f t="shared" si="4"/>
        <v>2706669.0000000005</v>
      </c>
      <c r="M256" s="55" t="s">
        <v>66</v>
      </c>
    </row>
    <row r="257" spans="2:13" ht="25.5" x14ac:dyDescent="0.2">
      <c r="B257" s="68" t="s">
        <v>785</v>
      </c>
      <c r="C257" s="57" t="s">
        <v>111</v>
      </c>
      <c r="D257" s="58" t="s">
        <v>96</v>
      </c>
      <c r="E257" s="56" t="s">
        <v>97</v>
      </c>
      <c r="F257" s="65" t="s">
        <v>928</v>
      </c>
      <c r="G257" s="65" t="s">
        <v>929</v>
      </c>
      <c r="H257" s="63" t="s">
        <v>930</v>
      </c>
      <c r="I257" s="63" t="s">
        <v>117</v>
      </c>
      <c r="J257" s="61">
        <v>1000</v>
      </c>
      <c r="K257" s="60">
        <f>'[1]AUMENTO ANUAL'!B306</f>
        <v>15750</v>
      </c>
      <c r="L257" s="60">
        <f t="shared" si="4"/>
        <v>15750000</v>
      </c>
      <c r="M257" s="55" t="s">
        <v>66</v>
      </c>
    </row>
    <row r="258" spans="2:13" x14ac:dyDescent="0.2">
      <c r="B258" s="68" t="s">
        <v>785</v>
      </c>
      <c r="C258" s="57" t="s">
        <v>111</v>
      </c>
      <c r="D258" s="58" t="s">
        <v>96</v>
      </c>
      <c r="E258" s="56" t="s">
        <v>338</v>
      </c>
      <c r="F258" s="65" t="s">
        <v>928</v>
      </c>
      <c r="G258" s="65" t="s">
        <v>931</v>
      </c>
      <c r="H258" s="63" t="s">
        <v>932</v>
      </c>
      <c r="I258" s="63" t="s">
        <v>117</v>
      </c>
      <c r="J258" s="61">
        <v>1000</v>
      </c>
      <c r="K258" s="60">
        <f>'[1]AUMENTO ANUAL'!B307</f>
        <v>5565</v>
      </c>
      <c r="L258" s="60">
        <f t="shared" si="4"/>
        <v>5565000</v>
      </c>
      <c r="M258" s="55" t="s">
        <v>66</v>
      </c>
    </row>
    <row r="259" spans="2:13" ht="38.25" x14ac:dyDescent="0.2">
      <c r="B259" s="68" t="s">
        <v>785</v>
      </c>
      <c r="C259" s="57" t="s">
        <v>111</v>
      </c>
      <c r="D259" s="58" t="s">
        <v>96</v>
      </c>
      <c r="E259" s="56" t="s">
        <v>118</v>
      </c>
      <c r="F259" s="65" t="s">
        <v>418</v>
      </c>
      <c r="G259" s="65" t="s">
        <v>933</v>
      </c>
      <c r="H259" s="63" t="s">
        <v>934</v>
      </c>
      <c r="I259" s="63" t="s">
        <v>117</v>
      </c>
      <c r="J259" s="61">
        <v>1000</v>
      </c>
      <c r="K259" s="60">
        <f>'[1]AUMENTO ANUAL'!B309</f>
        <v>3360</v>
      </c>
      <c r="L259" s="60">
        <f t="shared" si="4"/>
        <v>3360000</v>
      </c>
      <c r="M259" s="55" t="s">
        <v>66</v>
      </c>
    </row>
    <row r="260" spans="2:13" ht="38.25" x14ac:dyDescent="0.2">
      <c r="B260" s="68" t="s">
        <v>785</v>
      </c>
      <c r="C260" s="57" t="s">
        <v>111</v>
      </c>
      <c r="D260" s="58" t="s">
        <v>96</v>
      </c>
      <c r="E260" s="56" t="s">
        <v>120</v>
      </c>
      <c r="F260" s="65" t="s">
        <v>418</v>
      </c>
      <c r="G260" s="65" t="s">
        <v>420</v>
      </c>
      <c r="H260" s="63" t="s">
        <v>935</v>
      </c>
      <c r="I260" s="63" t="s">
        <v>117</v>
      </c>
      <c r="J260" s="61">
        <v>1000</v>
      </c>
      <c r="K260" s="60">
        <f>'[1]AUMENTO ANUAL'!B310</f>
        <v>2822.4</v>
      </c>
      <c r="L260" s="60">
        <f t="shared" si="4"/>
        <v>2822400</v>
      </c>
      <c r="M260" s="55" t="s">
        <v>66</v>
      </c>
    </row>
    <row r="261" spans="2:13" ht="38.25" x14ac:dyDescent="0.2">
      <c r="B261" s="68" t="s">
        <v>785</v>
      </c>
      <c r="C261" s="57" t="s">
        <v>111</v>
      </c>
      <c r="D261" s="58" t="s">
        <v>96</v>
      </c>
      <c r="E261" s="56" t="s">
        <v>122</v>
      </c>
      <c r="F261" s="65" t="s">
        <v>418</v>
      </c>
      <c r="G261" s="65" t="s">
        <v>936</v>
      </c>
      <c r="H261" s="63" t="s">
        <v>937</v>
      </c>
      <c r="I261" s="63" t="s">
        <v>117</v>
      </c>
      <c r="J261" s="61">
        <v>1000</v>
      </c>
      <c r="K261" s="60">
        <f>'[1]AUMENTO ANUAL'!B311</f>
        <v>1105.4190000000001</v>
      </c>
      <c r="L261" s="60">
        <f t="shared" si="4"/>
        <v>1105419</v>
      </c>
      <c r="M261" s="55" t="s">
        <v>66</v>
      </c>
    </row>
    <row r="262" spans="2:13" ht="51" x14ac:dyDescent="0.2">
      <c r="B262" s="68" t="s">
        <v>785</v>
      </c>
      <c r="C262" s="57" t="s">
        <v>111</v>
      </c>
      <c r="D262" s="58" t="s">
        <v>96</v>
      </c>
      <c r="E262" s="56" t="s">
        <v>140</v>
      </c>
      <c r="F262" s="65" t="s">
        <v>938</v>
      </c>
      <c r="G262" s="65" t="s">
        <v>939</v>
      </c>
      <c r="H262" s="63" t="s">
        <v>940</v>
      </c>
      <c r="I262" s="63" t="s">
        <v>117</v>
      </c>
      <c r="J262" s="61">
        <v>1000</v>
      </c>
      <c r="K262" s="60">
        <f>'[1]AUMENTO ANUAL'!B313</f>
        <v>3260.8380000000002</v>
      </c>
      <c r="L262" s="60">
        <f t="shared" ref="L262:L301" si="5">J262*K262</f>
        <v>3260838</v>
      </c>
      <c r="M262" s="55" t="s">
        <v>66</v>
      </c>
    </row>
    <row r="263" spans="2:13" ht="38.25" x14ac:dyDescent="0.2">
      <c r="B263" s="68" t="s">
        <v>785</v>
      </c>
      <c r="C263" s="57" t="s">
        <v>111</v>
      </c>
      <c r="D263" s="58" t="s">
        <v>941</v>
      </c>
      <c r="E263" s="56" t="s">
        <v>133</v>
      </c>
      <c r="F263" s="65" t="s">
        <v>942</v>
      </c>
      <c r="G263" s="65" t="s">
        <v>943</v>
      </c>
      <c r="H263" s="63" t="s">
        <v>944</v>
      </c>
      <c r="I263" s="63" t="s">
        <v>2117</v>
      </c>
      <c r="J263" s="61">
        <v>500</v>
      </c>
      <c r="K263" s="60">
        <f>'[1]AUMENTO ANUAL'!B288</f>
        <v>269.78700000000003</v>
      </c>
      <c r="L263" s="60">
        <f t="shared" si="5"/>
        <v>134893.50000000003</v>
      </c>
      <c r="M263" s="55" t="s">
        <v>66</v>
      </c>
    </row>
    <row r="264" spans="2:13" ht="25.5" x14ac:dyDescent="0.2">
      <c r="B264" s="68" t="s">
        <v>785</v>
      </c>
      <c r="C264" s="57" t="s">
        <v>111</v>
      </c>
      <c r="D264" s="58" t="s">
        <v>206</v>
      </c>
      <c r="E264" s="56" t="s">
        <v>87</v>
      </c>
      <c r="F264" s="65" t="s">
        <v>942</v>
      </c>
      <c r="G264" s="65" t="s">
        <v>945</v>
      </c>
      <c r="H264" s="63" t="s">
        <v>946</v>
      </c>
      <c r="I264" s="63" t="s">
        <v>2117</v>
      </c>
      <c r="J264" s="61">
        <v>300</v>
      </c>
      <c r="K264" s="60">
        <f>'[1]AUMENTO ANUAL'!B304</f>
        <v>1029</v>
      </c>
      <c r="L264" s="60">
        <f t="shared" si="5"/>
        <v>308700</v>
      </c>
      <c r="M264" s="55" t="s">
        <v>66</v>
      </c>
    </row>
    <row r="265" spans="2:13" ht="25.5" x14ac:dyDescent="0.2">
      <c r="B265" s="68" t="s">
        <v>785</v>
      </c>
      <c r="C265" s="57" t="s">
        <v>111</v>
      </c>
      <c r="D265" s="58" t="s">
        <v>206</v>
      </c>
      <c r="E265" s="56" t="s">
        <v>947</v>
      </c>
      <c r="F265" s="65" t="s">
        <v>915</v>
      </c>
      <c r="G265" s="65" t="s">
        <v>948</v>
      </c>
      <c r="H265" s="63" t="s">
        <v>949</v>
      </c>
      <c r="I265" s="63" t="s">
        <v>2117</v>
      </c>
      <c r="J265" s="61">
        <v>350</v>
      </c>
      <c r="K265" s="60">
        <v>6000</v>
      </c>
      <c r="L265" s="60">
        <f t="shared" si="5"/>
        <v>2100000</v>
      </c>
      <c r="M265" s="55" t="s">
        <v>66</v>
      </c>
    </row>
    <row r="266" spans="2:13" ht="38.25" x14ac:dyDescent="0.2">
      <c r="B266" s="68" t="s">
        <v>785</v>
      </c>
      <c r="C266" s="57" t="s">
        <v>111</v>
      </c>
      <c r="D266" s="58" t="s">
        <v>206</v>
      </c>
      <c r="E266" s="56" t="s">
        <v>950</v>
      </c>
      <c r="F266" s="65" t="s">
        <v>942</v>
      </c>
      <c r="G266" s="65" t="s">
        <v>951</v>
      </c>
      <c r="H266" s="63" t="s">
        <v>952</v>
      </c>
      <c r="I266" s="63" t="s">
        <v>2117</v>
      </c>
      <c r="J266" s="61">
        <v>300</v>
      </c>
      <c r="K266" s="60">
        <f>'[1]AUMENTO ANUAL'!B325</f>
        <v>2779.5810000000001</v>
      </c>
      <c r="L266" s="60">
        <f t="shared" si="5"/>
        <v>833874.3</v>
      </c>
      <c r="M266" s="55" t="s">
        <v>66</v>
      </c>
    </row>
    <row r="267" spans="2:13" ht="51" x14ac:dyDescent="0.2">
      <c r="B267" s="68" t="s">
        <v>785</v>
      </c>
      <c r="C267" s="57" t="s">
        <v>111</v>
      </c>
      <c r="D267" s="58" t="s">
        <v>206</v>
      </c>
      <c r="E267" s="56" t="s">
        <v>950</v>
      </c>
      <c r="F267" s="65" t="s">
        <v>942</v>
      </c>
      <c r="G267" s="65" t="s">
        <v>953</v>
      </c>
      <c r="H267" s="63" t="s">
        <v>954</v>
      </c>
      <c r="I267" s="63" t="s">
        <v>2117</v>
      </c>
      <c r="J267" s="61">
        <v>250</v>
      </c>
      <c r="K267" s="60">
        <f>'[1]AUMENTO ANUAL'!B326</f>
        <v>535.5</v>
      </c>
      <c r="L267" s="60">
        <f t="shared" si="5"/>
        <v>133875</v>
      </c>
      <c r="M267" s="55" t="s">
        <v>66</v>
      </c>
    </row>
    <row r="268" spans="2:13" ht="25.5" x14ac:dyDescent="0.2">
      <c r="B268" s="68" t="s">
        <v>785</v>
      </c>
      <c r="C268" s="57" t="s">
        <v>111</v>
      </c>
      <c r="D268" s="58" t="s">
        <v>208</v>
      </c>
      <c r="E268" s="56" t="s">
        <v>84</v>
      </c>
      <c r="F268" s="65" t="s">
        <v>915</v>
      </c>
      <c r="G268" s="65" t="s">
        <v>955</v>
      </c>
      <c r="H268" s="63" t="s">
        <v>956</v>
      </c>
      <c r="I268" s="63" t="s">
        <v>2117</v>
      </c>
      <c r="J268" s="61">
        <v>350</v>
      </c>
      <c r="K268" s="60">
        <v>11200</v>
      </c>
      <c r="L268" s="60">
        <f t="shared" si="5"/>
        <v>3920000</v>
      </c>
      <c r="M268" s="55" t="s">
        <v>66</v>
      </c>
    </row>
    <row r="269" spans="2:13" ht="38.25" x14ac:dyDescent="0.2">
      <c r="B269" s="68" t="s">
        <v>785</v>
      </c>
      <c r="C269" s="57" t="s">
        <v>111</v>
      </c>
      <c r="D269" s="58" t="s">
        <v>210</v>
      </c>
      <c r="E269" s="56" t="s">
        <v>957</v>
      </c>
      <c r="F269" s="65" t="s">
        <v>958</v>
      </c>
      <c r="G269" s="65" t="s">
        <v>959</v>
      </c>
      <c r="H269" s="63" t="s">
        <v>960</v>
      </c>
      <c r="I269" s="63" t="s">
        <v>131</v>
      </c>
      <c r="J269" s="61">
        <v>300</v>
      </c>
      <c r="K269" s="60">
        <f>'[1]AUMENTO ANUAL'!B312</f>
        <v>3990</v>
      </c>
      <c r="L269" s="60">
        <f t="shared" si="5"/>
        <v>1197000</v>
      </c>
      <c r="M269" s="55" t="s">
        <v>66</v>
      </c>
    </row>
    <row r="270" spans="2:13" ht="38.25" x14ac:dyDescent="0.2">
      <c r="B270" s="68" t="s">
        <v>785</v>
      </c>
      <c r="C270" s="57" t="s">
        <v>111</v>
      </c>
      <c r="D270" s="58" t="s">
        <v>139</v>
      </c>
      <c r="E270" s="56" t="s">
        <v>186</v>
      </c>
      <c r="F270" s="65" t="s">
        <v>961</v>
      </c>
      <c r="G270" s="65" t="s">
        <v>962</v>
      </c>
      <c r="H270" s="63" t="s">
        <v>963</v>
      </c>
      <c r="I270" s="63" t="s">
        <v>2117</v>
      </c>
      <c r="J270" s="61">
        <v>500</v>
      </c>
      <c r="K270" s="60">
        <f>'[1]AUMENTO ANUAL'!B314</f>
        <v>2415</v>
      </c>
      <c r="L270" s="60">
        <f t="shared" si="5"/>
        <v>1207500</v>
      </c>
      <c r="M270" s="55" t="s">
        <v>66</v>
      </c>
    </row>
    <row r="271" spans="2:13" ht="25.5" x14ac:dyDescent="0.2">
      <c r="B271" s="68" t="s">
        <v>785</v>
      </c>
      <c r="C271" s="57" t="s">
        <v>111</v>
      </c>
      <c r="D271" s="58" t="s">
        <v>139</v>
      </c>
      <c r="E271" s="56" t="s">
        <v>87</v>
      </c>
      <c r="F271" s="65" t="s">
        <v>961</v>
      </c>
      <c r="G271" s="65" t="s">
        <v>964</v>
      </c>
      <c r="H271" s="63" t="s">
        <v>965</v>
      </c>
      <c r="I271" s="63" t="s">
        <v>2117</v>
      </c>
      <c r="J271" s="61">
        <v>500</v>
      </c>
      <c r="K271" s="60">
        <f>'[1]AUMENTO ANUAL'!B315</f>
        <v>5775</v>
      </c>
      <c r="L271" s="60">
        <f t="shared" si="5"/>
        <v>2887500</v>
      </c>
      <c r="M271" s="55" t="s">
        <v>66</v>
      </c>
    </row>
    <row r="272" spans="2:13" ht="38.25" x14ac:dyDescent="0.2">
      <c r="B272" s="68" t="s">
        <v>785</v>
      </c>
      <c r="C272" s="57" t="s">
        <v>111</v>
      </c>
      <c r="D272" s="58" t="s">
        <v>222</v>
      </c>
      <c r="E272" s="56" t="s">
        <v>84</v>
      </c>
      <c r="F272" s="65" t="s">
        <v>967</v>
      </c>
      <c r="G272" s="65" t="s">
        <v>968</v>
      </c>
      <c r="H272" s="63" t="s">
        <v>969</v>
      </c>
      <c r="I272" s="63" t="s">
        <v>2117</v>
      </c>
      <c r="J272" s="61">
        <v>1000</v>
      </c>
      <c r="K272" s="60">
        <f>'[1]AUMENTO ANUAL'!B285</f>
        <v>199.79400000000001</v>
      </c>
      <c r="L272" s="60">
        <f t="shared" si="5"/>
        <v>199794</v>
      </c>
      <c r="M272" s="55" t="s">
        <v>66</v>
      </c>
    </row>
    <row r="273" spans="2:13" ht="25.5" x14ac:dyDescent="0.2">
      <c r="B273" s="68" t="s">
        <v>785</v>
      </c>
      <c r="C273" s="57" t="s">
        <v>111</v>
      </c>
      <c r="D273" s="58" t="s">
        <v>222</v>
      </c>
      <c r="E273" s="56" t="s">
        <v>84</v>
      </c>
      <c r="F273" s="65" t="s">
        <v>970</v>
      </c>
      <c r="G273" s="65" t="s">
        <v>971</v>
      </c>
      <c r="H273" s="63" t="s">
        <v>972</v>
      </c>
      <c r="I273" s="63" t="s">
        <v>2117</v>
      </c>
      <c r="J273" s="61">
        <v>1000</v>
      </c>
      <c r="K273" s="60">
        <f>'[1]AUMENTO ANUAL'!B286</f>
        <v>199.79400000000001</v>
      </c>
      <c r="L273" s="60">
        <f t="shared" si="5"/>
        <v>199794</v>
      </c>
      <c r="M273" s="55" t="s">
        <v>66</v>
      </c>
    </row>
    <row r="274" spans="2:13" ht="25.5" x14ac:dyDescent="0.2">
      <c r="B274" s="68" t="s">
        <v>785</v>
      </c>
      <c r="C274" s="57" t="s">
        <v>111</v>
      </c>
      <c r="D274" s="58" t="s">
        <v>222</v>
      </c>
      <c r="E274" s="56" t="s">
        <v>84</v>
      </c>
      <c r="F274" s="65" t="s">
        <v>970</v>
      </c>
      <c r="G274" s="65" t="s">
        <v>973</v>
      </c>
      <c r="H274" s="63" t="s">
        <v>974</v>
      </c>
      <c r="I274" s="63" t="s">
        <v>2117</v>
      </c>
      <c r="J274" s="61">
        <v>1000</v>
      </c>
      <c r="K274" s="60">
        <v>4</v>
      </c>
      <c r="L274" s="60">
        <f t="shared" si="5"/>
        <v>4000</v>
      </c>
      <c r="M274" s="55" t="s">
        <v>66</v>
      </c>
    </row>
    <row r="275" spans="2:13" ht="51" x14ac:dyDescent="0.2">
      <c r="B275" s="68" t="s">
        <v>785</v>
      </c>
      <c r="C275" s="57" t="s">
        <v>111</v>
      </c>
      <c r="D275" s="58" t="s">
        <v>975</v>
      </c>
      <c r="E275" s="56" t="s">
        <v>97</v>
      </c>
      <c r="F275" s="65" t="s">
        <v>961</v>
      </c>
      <c r="G275" s="65" t="s">
        <v>976</v>
      </c>
      <c r="H275" s="63" t="s">
        <v>977</v>
      </c>
      <c r="I275" s="63" t="s">
        <v>2117</v>
      </c>
      <c r="J275" s="61">
        <v>400</v>
      </c>
      <c r="K275" s="60">
        <f>'[1]AUMENTO ANUAL'!B323</f>
        <v>6753.6</v>
      </c>
      <c r="L275" s="60">
        <f t="shared" si="5"/>
        <v>2701440</v>
      </c>
      <c r="M275" s="55" t="s">
        <v>66</v>
      </c>
    </row>
    <row r="276" spans="2:13" ht="51" x14ac:dyDescent="0.2">
      <c r="B276" s="68" t="s">
        <v>785</v>
      </c>
      <c r="C276" s="57" t="s">
        <v>111</v>
      </c>
      <c r="D276" s="58" t="s">
        <v>975</v>
      </c>
      <c r="E276" s="56" t="s">
        <v>97</v>
      </c>
      <c r="F276" s="65" t="s">
        <v>961</v>
      </c>
      <c r="G276" s="65" t="s">
        <v>978</v>
      </c>
      <c r="H276" s="63" t="s">
        <v>979</v>
      </c>
      <c r="I276" s="63" t="s">
        <v>2117</v>
      </c>
      <c r="J276" s="61">
        <v>400</v>
      </c>
      <c r="K276" s="60">
        <f>'[1]AUMENTO ANUAL'!B322</f>
        <v>5413.3380000000006</v>
      </c>
      <c r="L276" s="60">
        <f t="shared" si="5"/>
        <v>2165335.2000000002</v>
      </c>
      <c r="M276" s="55" t="s">
        <v>66</v>
      </c>
    </row>
    <row r="277" spans="2:13" ht="63.75" x14ac:dyDescent="0.2">
      <c r="B277" s="68" t="s">
        <v>785</v>
      </c>
      <c r="C277" s="57" t="s">
        <v>111</v>
      </c>
      <c r="D277" s="58" t="s">
        <v>975</v>
      </c>
      <c r="E277" s="56" t="s">
        <v>980</v>
      </c>
      <c r="F277" s="65" t="s">
        <v>981</v>
      </c>
      <c r="G277" s="65" t="s">
        <v>982</v>
      </c>
      <c r="H277" s="63" t="s">
        <v>983</v>
      </c>
      <c r="I277" s="63" t="s">
        <v>2117</v>
      </c>
      <c r="J277" s="61">
        <v>300</v>
      </c>
      <c r="K277" s="60">
        <f>'[1]AUMENTO ANUAL'!B318</f>
        <v>52.5</v>
      </c>
      <c r="L277" s="60">
        <f t="shared" si="5"/>
        <v>15750</v>
      </c>
      <c r="M277" s="55" t="s">
        <v>66</v>
      </c>
    </row>
    <row r="278" spans="2:13" ht="38.25" x14ac:dyDescent="0.2">
      <c r="B278" s="68" t="s">
        <v>785</v>
      </c>
      <c r="C278" s="57" t="s">
        <v>111</v>
      </c>
      <c r="D278" s="58" t="s">
        <v>975</v>
      </c>
      <c r="E278" s="56" t="s">
        <v>161</v>
      </c>
      <c r="F278" s="65" t="s">
        <v>961</v>
      </c>
      <c r="G278" s="65" t="s">
        <v>984</v>
      </c>
      <c r="H278" s="63" t="s">
        <v>985</v>
      </c>
      <c r="I278" s="63" t="s">
        <v>2117</v>
      </c>
      <c r="J278" s="61">
        <v>300</v>
      </c>
      <c r="K278" s="60">
        <f>'[1]AUMENTO ANUAL'!B292</f>
        <v>2100</v>
      </c>
      <c r="L278" s="60">
        <f t="shared" si="5"/>
        <v>630000</v>
      </c>
      <c r="M278" s="55" t="s">
        <v>66</v>
      </c>
    </row>
    <row r="279" spans="2:13" ht="51" x14ac:dyDescent="0.2">
      <c r="B279" s="68" t="s">
        <v>785</v>
      </c>
      <c r="C279" s="57" t="s">
        <v>111</v>
      </c>
      <c r="D279" s="58" t="s">
        <v>975</v>
      </c>
      <c r="E279" s="56" t="s">
        <v>265</v>
      </c>
      <c r="F279" s="65">
        <v>40171501</v>
      </c>
      <c r="G279" s="65">
        <v>92037347</v>
      </c>
      <c r="H279" s="63" t="s">
        <v>986</v>
      </c>
      <c r="I279" s="63" t="s">
        <v>2117</v>
      </c>
      <c r="J279" s="61">
        <v>400</v>
      </c>
      <c r="K279" s="60">
        <v>6000</v>
      </c>
      <c r="L279" s="60">
        <f t="shared" si="5"/>
        <v>2400000</v>
      </c>
      <c r="M279" s="55" t="s">
        <v>66</v>
      </c>
    </row>
    <row r="280" spans="2:13" ht="38.25" x14ac:dyDescent="0.2">
      <c r="B280" s="68" t="s">
        <v>785</v>
      </c>
      <c r="C280" s="57" t="s">
        <v>111</v>
      </c>
      <c r="D280" s="58" t="s">
        <v>975</v>
      </c>
      <c r="E280" s="56" t="s">
        <v>322</v>
      </c>
      <c r="F280" s="65" t="s">
        <v>987</v>
      </c>
      <c r="G280" s="65" t="s">
        <v>988</v>
      </c>
      <c r="H280" s="63" t="s">
        <v>989</v>
      </c>
      <c r="I280" s="63" t="s">
        <v>2117</v>
      </c>
      <c r="J280" s="61">
        <v>350</v>
      </c>
      <c r="K280" s="60">
        <f>'[1]AUMENTO ANUAL'!B282</f>
        <v>312.08100000000002</v>
      </c>
      <c r="L280" s="60">
        <f t="shared" si="5"/>
        <v>109228.35</v>
      </c>
      <c r="M280" s="55" t="s">
        <v>66</v>
      </c>
    </row>
    <row r="281" spans="2:13" ht="38.25" x14ac:dyDescent="0.2">
      <c r="B281" s="68" t="s">
        <v>785</v>
      </c>
      <c r="C281" s="57" t="s">
        <v>111</v>
      </c>
      <c r="D281" s="58" t="s">
        <v>975</v>
      </c>
      <c r="E281" s="56" t="s">
        <v>990</v>
      </c>
      <c r="F281" s="65">
        <v>39131601</v>
      </c>
      <c r="G281" s="65" t="s">
        <v>991</v>
      </c>
      <c r="H281" s="63" t="s">
        <v>992</v>
      </c>
      <c r="I281" s="63" t="s">
        <v>2117</v>
      </c>
      <c r="J281" s="61">
        <v>280</v>
      </c>
      <c r="K281" s="60">
        <v>3000</v>
      </c>
      <c r="L281" s="60">
        <f t="shared" si="5"/>
        <v>840000</v>
      </c>
      <c r="M281" s="55" t="s">
        <v>66</v>
      </c>
    </row>
    <row r="282" spans="2:13" ht="38.25" x14ac:dyDescent="0.2">
      <c r="B282" s="68" t="s">
        <v>785</v>
      </c>
      <c r="C282" s="57" t="s">
        <v>111</v>
      </c>
      <c r="D282" s="58" t="s">
        <v>975</v>
      </c>
      <c r="E282" s="56" t="s">
        <v>990</v>
      </c>
      <c r="F282" s="65">
        <v>39131601</v>
      </c>
      <c r="G282" s="65" t="s">
        <v>993</v>
      </c>
      <c r="H282" s="63" t="s">
        <v>994</v>
      </c>
      <c r="I282" s="63" t="s">
        <v>2117</v>
      </c>
      <c r="J282" s="61">
        <v>250</v>
      </c>
      <c r="K282" s="60">
        <v>4500</v>
      </c>
      <c r="L282" s="60">
        <f t="shared" si="5"/>
        <v>1125000</v>
      </c>
      <c r="M282" s="55" t="s">
        <v>66</v>
      </c>
    </row>
    <row r="283" spans="2:13" ht="38.25" x14ac:dyDescent="0.2">
      <c r="B283" s="68" t="s">
        <v>785</v>
      </c>
      <c r="C283" s="57" t="s">
        <v>111</v>
      </c>
      <c r="D283" s="58" t="s">
        <v>975</v>
      </c>
      <c r="E283" s="56" t="s">
        <v>990</v>
      </c>
      <c r="F283" s="65">
        <v>39131601</v>
      </c>
      <c r="G283" s="65" t="s">
        <v>995</v>
      </c>
      <c r="H283" s="63" t="s">
        <v>996</v>
      </c>
      <c r="I283" s="63" t="s">
        <v>2117</v>
      </c>
      <c r="J283" s="61">
        <v>250</v>
      </c>
      <c r="K283" s="60">
        <v>4000</v>
      </c>
      <c r="L283" s="60">
        <f t="shared" si="5"/>
        <v>1000000</v>
      </c>
      <c r="M283" s="55" t="s">
        <v>66</v>
      </c>
    </row>
    <row r="284" spans="2:13" ht="38.25" x14ac:dyDescent="0.2">
      <c r="B284" s="68" t="s">
        <v>785</v>
      </c>
      <c r="C284" s="57" t="s">
        <v>111</v>
      </c>
      <c r="D284" s="58" t="s">
        <v>975</v>
      </c>
      <c r="E284" s="56" t="s">
        <v>990</v>
      </c>
      <c r="F284" s="65">
        <v>39131601</v>
      </c>
      <c r="G284" s="65" t="s">
        <v>997</v>
      </c>
      <c r="H284" s="63" t="s">
        <v>998</v>
      </c>
      <c r="I284" s="63" t="s">
        <v>2117</v>
      </c>
      <c r="J284" s="61">
        <v>300</v>
      </c>
      <c r="K284" s="60">
        <v>1600</v>
      </c>
      <c r="L284" s="60">
        <f t="shared" si="5"/>
        <v>480000</v>
      </c>
      <c r="M284" s="55" t="s">
        <v>66</v>
      </c>
    </row>
    <row r="285" spans="2:13" ht="38.25" x14ac:dyDescent="0.2">
      <c r="B285" s="68" t="s">
        <v>785</v>
      </c>
      <c r="C285" s="57" t="s">
        <v>111</v>
      </c>
      <c r="D285" s="58" t="s">
        <v>975</v>
      </c>
      <c r="E285" s="56" t="s">
        <v>990</v>
      </c>
      <c r="F285" s="65">
        <v>39131601</v>
      </c>
      <c r="G285" s="65" t="s">
        <v>999</v>
      </c>
      <c r="H285" s="63" t="s">
        <v>1000</v>
      </c>
      <c r="I285" s="63" t="s">
        <v>2117</v>
      </c>
      <c r="J285" s="61">
        <v>300</v>
      </c>
      <c r="K285" s="60">
        <v>3300</v>
      </c>
      <c r="L285" s="60">
        <f t="shared" si="5"/>
        <v>990000</v>
      </c>
      <c r="M285" s="55" t="s">
        <v>66</v>
      </c>
    </row>
    <row r="286" spans="2:13" ht="25.5" x14ac:dyDescent="0.2">
      <c r="B286" s="68" t="s">
        <v>785</v>
      </c>
      <c r="C286" s="57" t="s">
        <v>111</v>
      </c>
      <c r="D286" s="58" t="s">
        <v>975</v>
      </c>
      <c r="E286" s="56" t="s">
        <v>990</v>
      </c>
      <c r="F286" s="65">
        <v>39131601</v>
      </c>
      <c r="G286" s="65" t="s">
        <v>1001</v>
      </c>
      <c r="H286" s="63" t="s">
        <v>1002</v>
      </c>
      <c r="I286" s="63" t="s">
        <v>2117</v>
      </c>
      <c r="J286" s="61">
        <v>300</v>
      </c>
      <c r="K286" s="60">
        <v>1900</v>
      </c>
      <c r="L286" s="60">
        <f t="shared" si="5"/>
        <v>570000</v>
      </c>
      <c r="M286" s="55" t="s">
        <v>66</v>
      </c>
    </row>
    <row r="287" spans="2:13" ht="38.25" x14ac:dyDescent="0.2">
      <c r="B287" s="68" t="s">
        <v>785</v>
      </c>
      <c r="C287" s="57" t="s">
        <v>111</v>
      </c>
      <c r="D287" s="58" t="s">
        <v>975</v>
      </c>
      <c r="E287" s="56" t="s">
        <v>990</v>
      </c>
      <c r="F287" s="65">
        <v>39131706</v>
      </c>
      <c r="G287" s="65" t="s">
        <v>1003</v>
      </c>
      <c r="H287" s="63" t="s">
        <v>1004</v>
      </c>
      <c r="I287" s="63" t="s">
        <v>2117</v>
      </c>
      <c r="J287" s="61">
        <v>300</v>
      </c>
      <c r="K287" s="60">
        <v>7999</v>
      </c>
      <c r="L287" s="60">
        <f t="shared" si="5"/>
        <v>2399700</v>
      </c>
      <c r="M287" s="55" t="s">
        <v>66</v>
      </c>
    </row>
    <row r="288" spans="2:13" ht="38.25" x14ac:dyDescent="0.2">
      <c r="B288" s="68" t="s">
        <v>785</v>
      </c>
      <c r="C288" s="57" t="s">
        <v>111</v>
      </c>
      <c r="D288" s="58" t="s">
        <v>975</v>
      </c>
      <c r="E288" s="56" t="s">
        <v>1005</v>
      </c>
      <c r="F288" s="65" t="s">
        <v>1006</v>
      </c>
      <c r="G288" s="65" t="s">
        <v>1007</v>
      </c>
      <c r="H288" s="63" t="s">
        <v>1008</v>
      </c>
      <c r="I288" s="63" t="s">
        <v>2117</v>
      </c>
      <c r="J288" s="61">
        <v>300</v>
      </c>
      <c r="K288" s="60">
        <f>'[1]AUMENTO ANUAL'!B328</f>
        <v>714.58799999999997</v>
      </c>
      <c r="L288" s="60">
        <f t="shared" si="5"/>
        <v>214376.4</v>
      </c>
      <c r="M288" s="55" t="s">
        <v>66</v>
      </c>
    </row>
    <row r="289" spans="2:13" ht="38.25" x14ac:dyDescent="0.2">
      <c r="B289" s="68" t="s">
        <v>785</v>
      </c>
      <c r="C289" s="57" t="s">
        <v>111</v>
      </c>
      <c r="D289" s="58" t="s">
        <v>975</v>
      </c>
      <c r="E289" s="56" t="s">
        <v>1009</v>
      </c>
      <c r="F289" s="65" t="s">
        <v>1006</v>
      </c>
      <c r="G289" s="65" t="s">
        <v>1010</v>
      </c>
      <c r="H289" s="63" t="s">
        <v>1011</v>
      </c>
      <c r="I289" s="63" t="s">
        <v>2117</v>
      </c>
      <c r="J289" s="61">
        <v>350</v>
      </c>
      <c r="K289" s="60">
        <f>'[1]AUMENTO ANUAL'!B329</f>
        <v>1155</v>
      </c>
      <c r="L289" s="60">
        <f t="shared" si="5"/>
        <v>404250</v>
      </c>
      <c r="M289" s="55" t="s">
        <v>66</v>
      </c>
    </row>
    <row r="290" spans="2:13" ht="38.25" x14ac:dyDescent="0.2">
      <c r="B290" s="68" t="s">
        <v>785</v>
      </c>
      <c r="C290" s="57" t="s">
        <v>111</v>
      </c>
      <c r="D290" s="58" t="s">
        <v>975</v>
      </c>
      <c r="E290" s="56" t="s">
        <v>1012</v>
      </c>
      <c r="F290" s="65" t="s">
        <v>1006</v>
      </c>
      <c r="G290" s="65" t="s">
        <v>1013</v>
      </c>
      <c r="H290" s="63" t="s">
        <v>1014</v>
      </c>
      <c r="I290" s="63" t="s">
        <v>2117</v>
      </c>
      <c r="J290" s="61">
        <v>300</v>
      </c>
      <c r="K290" s="60">
        <f>'[1]AUMENTO ANUAL'!B330</f>
        <v>22395.628499999999</v>
      </c>
      <c r="L290" s="60">
        <f t="shared" si="5"/>
        <v>6718688.5499999998</v>
      </c>
      <c r="M290" s="55" t="s">
        <v>66</v>
      </c>
    </row>
    <row r="291" spans="2:13" ht="25.5" x14ac:dyDescent="0.2">
      <c r="B291" s="68" t="s">
        <v>785</v>
      </c>
      <c r="C291" s="57" t="s">
        <v>111</v>
      </c>
      <c r="D291" s="58" t="s">
        <v>975</v>
      </c>
      <c r="E291" s="56" t="s">
        <v>1015</v>
      </c>
      <c r="F291" s="65" t="s">
        <v>1006</v>
      </c>
      <c r="G291" s="65" t="s">
        <v>1016</v>
      </c>
      <c r="H291" s="63" t="s">
        <v>1017</v>
      </c>
      <c r="I291" s="63" t="s">
        <v>2117</v>
      </c>
      <c r="J291" s="61">
        <v>350</v>
      </c>
      <c r="K291" s="60">
        <f>'[1]AUMENTO ANUAL'!B331</f>
        <v>23343.537</v>
      </c>
      <c r="L291" s="60">
        <f t="shared" si="5"/>
        <v>8170237.9500000002</v>
      </c>
      <c r="M291" s="55" t="s">
        <v>66</v>
      </c>
    </row>
    <row r="292" spans="2:13" ht="25.5" x14ac:dyDescent="0.2">
      <c r="B292" s="68" t="s">
        <v>785</v>
      </c>
      <c r="C292" s="57" t="s">
        <v>111</v>
      </c>
      <c r="D292" s="58" t="s">
        <v>975</v>
      </c>
      <c r="E292" s="56" t="s">
        <v>1015</v>
      </c>
      <c r="F292" s="65">
        <v>39131719</v>
      </c>
      <c r="G292" s="65" t="s">
        <v>1018</v>
      </c>
      <c r="H292" s="63" t="s">
        <v>1019</v>
      </c>
      <c r="I292" s="63" t="s">
        <v>2117</v>
      </c>
      <c r="J292" s="61">
        <v>400</v>
      </c>
      <c r="K292" s="60">
        <v>11000</v>
      </c>
      <c r="L292" s="60">
        <f t="shared" si="5"/>
        <v>4400000</v>
      </c>
      <c r="M292" s="55" t="s">
        <v>66</v>
      </c>
    </row>
    <row r="293" spans="2:13" ht="38.25" x14ac:dyDescent="0.2">
      <c r="B293" s="68" t="s">
        <v>785</v>
      </c>
      <c r="C293" s="57" t="s">
        <v>111</v>
      </c>
      <c r="D293" s="58" t="s">
        <v>975</v>
      </c>
      <c r="E293" s="56" t="s">
        <v>1020</v>
      </c>
      <c r="F293" s="65">
        <v>39131719</v>
      </c>
      <c r="G293" s="65" t="s">
        <v>1021</v>
      </c>
      <c r="H293" s="63" t="s">
        <v>1022</v>
      </c>
      <c r="I293" s="63" t="s">
        <v>2117</v>
      </c>
      <c r="J293" s="61">
        <v>400</v>
      </c>
      <c r="K293" s="60">
        <v>12500</v>
      </c>
      <c r="L293" s="60">
        <f t="shared" si="5"/>
        <v>5000000</v>
      </c>
      <c r="M293" s="55" t="s">
        <v>66</v>
      </c>
    </row>
    <row r="294" spans="2:13" ht="25.5" x14ac:dyDescent="0.2">
      <c r="B294" s="68" t="s">
        <v>785</v>
      </c>
      <c r="C294" s="57" t="s">
        <v>111</v>
      </c>
      <c r="D294" s="58" t="s">
        <v>975</v>
      </c>
      <c r="E294" s="56" t="s">
        <v>1023</v>
      </c>
      <c r="F294" s="65">
        <v>39131719</v>
      </c>
      <c r="G294" s="65" t="s">
        <v>1024</v>
      </c>
      <c r="H294" s="63" t="s">
        <v>1025</v>
      </c>
      <c r="I294" s="63" t="s">
        <v>2117</v>
      </c>
      <c r="J294" s="61">
        <v>350</v>
      </c>
      <c r="K294" s="60">
        <v>16000</v>
      </c>
      <c r="L294" s="60">
        <f t="shared" si="5"/>
        <v>5600000</v>
      </c>
      <c r="M294" s="55" t="s">
        <v>66</v>
      </c>
    </row>
    <row r="295" spans="2:13" ht="63.75" x14ac:dyDescent="0.2">
      <c r="B295" s="68" t="s">
        <v>785</v>
      </c>
      <c r="C295" s="57" t="s">
        <v>111</v>
      </c>
      <c r="D295" s="58" t="s">
        <v>975</v>
      </c>
      <c r="E295" s="56" t="s">
        <v>1026</v>
      </c>
      <c r="F295" s="65" t="s">
        <v>961</v>
      </c>
      <c r="G295" s="65" t="s">
        <v>1027</v>
      </c>
      <c r="H295" s="63" t="s">
        <v>1028</v>
      </c>
      <c r="I295" s="63" t="s">
        <v>2117</v>
      </c>
      <c r="J295" s="61">
        <v>600</v>
      </c>
      <c r="K295" s="60">
        <f>'[1]AUMENTO ANUAL'!B283</f>
        <v>266.87849999999997</v>
      </c>
      <c r="L295" s="60">
        <f t="shared" si="5"/>
        <v>160127.09999999998</v>
      </c>
      <c r="M295" s="55" t="s">
        <v>66</v>
      </c>
    </row>
    <row r="296" spans="2:13" ht="25.5" x14ac:dyDescent="0.2">
      <c r="B296" s="68" t="s">
        <v>785</v>
      </c>
      <c r="C296" s="57" t="s">
        <v>111</v>
      </c>
      <c r="D296" s="58" t="s">
        <v>277</v>
      </c>
      <c r="E296" s="56" t="s">
        <v>84</v>
      </c>
      <c r="F296" s="65" t="s">
        <v>1029</v>
      </c>
      <c r="G296" s="65" t="s">
        <v>1030</v>
      </c>
      <c r="H296" s="63" t="s">
        <v>1031</v>
      </c>
      <c r="I296" s="63" t="s">
        <v>2117</v>
      </c>
      <c r="J296" s="61">
        <v>10000</v>
      </c>
      <c r="K296" s="60">
        <f>'[1]AUMENTO ANUAL'!B296</f>
        <v>302.40000000000003</v>
      </c>
      <c r="L296" s="60">
        <f t="shared" si="5"/>
        <v>3024000.0000000005</v>
      </c>
      <c r="M296" s="55" t="s">
        <v>66</v>
      </c>
    </row>
    <row r="297" spans="2:13" ht="38.25" x14ac:dyDescent="0.2">
      <c r="B297" s="68" t="s">
        <v>785</v>
      </c>
      <c r="C297" s="57" t="s">
        <v>111</v>
      </c>
      <c r="D297" s="58" t="s">
        <v>277</v>
      </c>
      <c r="E297" s="56" t="s">
        <v>84</v>
      </c>
      <c r="F297" s="65">
        <v>30102404</v>
      </c>
      <c r="G297" s="65">
        <v>92008457</v>
      </c>
      <c r="H297" s="63" t="s">
        <v>1032</v>
      </c>
      <c r="I297" s="63" t="s">
        <v>2117</v>
      </c>
      <c r="J297" s="61">
        <v>5000</v>
      </c>
      <c r="K297" s="60">
        <v>8000</v>
      </c>
      <c r="L297" s="60">
        <f t="shared" si="5"/>
        <v>40000000</v>
      </c>
      <c r="M297" s="55" t="s">
        <v>66</v>
      </c>
    </row>
    <row r="298" spans="2:13" ht="25.5" x14ac:dyDescent="0.2">
      <c r="B298" s="68" t="s">
        <v>785</v>
      </c>
      <c r="C298" s="57" t="s">
        <v>111</v>
      </c>
      <c r="D298" s="58" t="s">
        <v>277</v>
      </c>
      <c r="E298" s="56" t="s">
        <v>129</v>
      </c>
      <c r="F298" s="65" t="s">
        <v>1029</v>
      </c>
      <c r="G298" s="65" t="s">
        <v>1033</v>
      </c>
      <c r="H298" s="63" t="s">
        <v>1034</v>
      </c>
      <c r="I298" s="63" t="s">
        <v>2117</v>
      </c>
      <c r="J298" s="61">
        <v>1500</v>
      </c>
      <c r="K298" s="60">
        <f>'[1]AUMENTO ANUAL'!B294</f>
        <v>2110.5</v>
      </c>
      <c r="L298" s="60">
        <f t="shared" si="5"/>
        <v>3165750</v>
      </c>
      <c r="M298" s="55" t="s">
        <v>66</v>
      </c>
    </row>
    <row r="299" spans="2:13" ht="25.5" x14ac:dyDescent="0.2">
      <c r="B299" s="68" t="s">
        <v>785</v>
      </c>
      <c r="C299" s="57" t="s">
        <v>111</v>
      </c>
      <c r="D299" s="58" t="s">
        <v>277</v>
      </c>
      <c r="E299" s="56" t="s">
        <v>1035</v>
      </c>
      <c r="F299" s="65" t="s">
        <v>1029</v>
      </c>
      <c r="G299" s="65" t="s">
        <v>1036</v>
      </c>
      <c r="H299" s="63" t="s">
        <v>1037</v>
      </c>
      <c r="I299" s="63" t="s">
        <v>2117</v>
      </c>
      <c r="J299" s="61">
        <v>500</v>
      </c>
      <c r="K299" s="60">
        <f>'[1]AUMENTO ANUAL'!B295</f>
        <v>2315.25</v>
      </c>
      <c r="L299" s="60">
        <f t="shared" si="5"/>
        <v>1157625</v>
      </c>
      <c r="M299" s="55" t="s">
        <v>66</v>
      </c>
    </row>
    <row r="300" spans="2:13" ht="38.25" x14ac:dyDescent="0.2">
      <c r="B300" s="68" t="s">
        <v>785</v>
      </c>
      <c r="C300" s="57" t="s">
        <v>111</v>
      </c>
      <c r="D300" s="58" t="s">
        <v>127</v>
      </c>
      <c r="E300" s="56" t="s">
        <v>259</v>
      </c>
      <c r="F300" s="65">
        <v>31161505</v>
      </c>
      <c r="G300" s="65">
        <v>92004791</v>
      </c>
      <c r="H300" s="63" t="s">
        <v>1039</v>
      </c>
      <c r="I300" s="63" t="s">
        <v>2117</v>
      </c>
      <c r="J300" s="61">
        <v>10000</v>
      </c>
      <c r="K300" s="60">
        <v>5.01</v>
      </c>
      <c r="L300" s="60">
        <f t="shared" si="5"/>
        <v>50100</v>
      </c>
      <c r="M300" s="55" t="s">
        <v>66</v>
      </c>
    </row>
    <row r="301" spans="2:13" ht="25.5" x14ac:dyDescent="0.2">
      <c r="B301" s="68" t="s">
        <v>785</v>
      </c>
      <c r="C301" s="57" t="s">
        <v>111</v>
      </c>
      <c r="D301" s="58" t="s">
        <v>127</v>
      </c>
      <c r="E301" s="56" t="s">
        <v>259</v>
      </c>
      <c r="F301" s="65">
        <v>31161507</v>
      </c>
      <c r="G301" s="65" t="s">
        <v>1040</v>
      </c>
      <c r="H301" s="63" t="s">
        <v>1041</v>
      </c>
      <c r="I301" s="63" t="s">
        <v>2117</v>
      </c>
      <c r="J301" s="61">
        <v>15000</v>
      </c>
      <c r="K301" s="60">
        <v>11</v>
      </c>
      <c r="L301" s="60">
        <f t="shared" si="5"/>
        <v>165000</v>
      </c>
      <c r="M301" s="55" t="s">
        <v>66</v>
      </c>
    </row>
    <row r="302" spans="2:13" x14ac:dyDescent="0.2">
      <c r="B302" s="68" t="s">
        <v>785</v>
      </c>
      <c r="C302" s="57" t="s">
        <v>111</v>
      </c>
      <c r="D302" s="58" t="s">
        <v>127</v>
      </c>
      <c r="E302" s="56" t="s">
        <v>1043</v>
      </c>
      <c r="F302" s="65" t="s">
        <v>1038</v>
      </c>
      <c r="G302" s="65" t="s">
        <v>1044</v>
      </c>
      <c r="H302" s="63" t="s">
        <v>1045</v>
      </c>
      <c r="I302" s="63" t="s">
        <v>2117</v>
      </c>
      <c r="J302" s="61">
        <v>10000</v>
      </c>
      <c r="K302" s="60">
        <f>'[1]AUMENTO ANUAL'!B321</f>
        <v>2835</v>
      </c>
      <c r="L302" s="60">
        <f t="shared" ref="L302:L354" si="6">J302*K302</f>
        <v>28350000</v>
      </c>
      <c r="M302" s="55" t="s">
        <v>66</v>
      </c>
    </row>
    <row r="303" spans="2:13" ht="38.25" x14ac:dyDescent="0.2">
      <c r="B303" s="68" t="s">
        <v>785</v>
      </c>
      <c r="C303" s="57" t="s">
        <v>111</v>
      </c>
      <c r="D303" s="58" t="s">
        <v>765</v>
      </c>
      <c r="E303" s="56" t="s">
        <v>239</v>
      </c>
      <c r="F303" s="65">
        <v>39121409</v>
      </c>
      <c r="G303" s="65" t="s">
        <v>1046</v>
      </c>
      <c r="H303" s="63" t="s">
        <v>1047</v>
      </c>
      <c r="I303" s="63" t="s">
        <v>2117</v>
      </c>
      <c r="J303" s="61">
        <v>1000</v>
      </c>
      <c r="K303" s="60">
        <v>3000</v>
      </c>
      <c r="L303" s="60">
        <f t="shared" si="6"/>
        <v>3000000</v>
      </c>
      <c r="M303" s="55" t="s">
        <v>66</v>
      </c>
    </row>
    <row r="304" spans="2:13" ht="38.25" x14ac:dyDescent="0.2">
      <c r="B304" s="68" t="s">
        <v>785</v>
      </c>
      <c r="C304" s="57" t="s">
        <v>111</v>
      </c>
      <c r="D304" s="58" t="s">
        <v>765</v>
      </c>
      <c r="E304" s="56" t="s">
        <v>239</v>
      </c>
      <c r="F304" s="65">
        <v>39121409</v>
      </c>
      <c r="G304" s="65" t="s">
        <v>1048</v>
      </c>
      <c r="H304" s="63" t="s">
        <v>1049</v>
      </c>
      <c r="I304" s="63" t="s">
        <v>2117</v>
      </c>
      <c r="J304" s="61">
        <v>1000</v>
      </c>
      <c r="K304" s="60">
        <v>6499</v>
      </c>
      <c r="L304" s="60">
        <f t="shared" si="6"/>
        <v>6499000</v>
      </c>
      <c r="M304" s="55" t="s">
        <v>66</v>
      </c>
    </row>
    <row r="305" spans="2:13" ht="25.5" x14ac:dyDescent="0.2">
      <c r="B305" s="68" t="s">
        <v>785</v>
      </c>
      <c r="C305" s="57" t="s">
        <v>111</v>
      </c>
      <c r="D305" s="58" t="s">
        <v>1050</v>
      </c>
      <c r="E305" s="56" t="s">
        <v>84</v>
      </c>
      <c r="F305" s="65" t="s">
        <v>1051</v>
      </c>
      <c r="G305" s="65" t="s">
        <v>1052</v>
      </c>
      <c r="H305" s="63" t="s">
        <v>1053</v>
      </c>
      <c r="I305" s="63" t="s">
        <v>2117</v>
      </c>
      <c r="J305" s="61">
        <v>500</v>
      </c>
      <c r="K305" s="60">
        <f>'[1]AUMENTO ANUAL'!B284</f>
        <v>239.16900000000001</v>
      </c>
      <c r="L305" s="60">
        <f t="shared" si="6"/>
        <v>119584.5</v>
      </c>
      <c r="M305" s="55" t="s">
        <v>66</v>
      </c>
    </row>
    <row r="306" spans="2:13" ht="38.25" x14ac:dyDescent="0.2">
      <c r="B306" s="68" t="s">
        <v>785</v>
      </c>
      <c r="C306" s="57" t="s">
        <v>111</v>
      </c>
      <c r="D306" s="58" t="s">
        <v>1054</v>
      </c>
      <c r="E306" s="56" t="s">
        <v>231</v>
      </c>
      <c r="F306" s="65" t="s">
        <v>1006</v>
      </c>
      <c r="G306" s="65" t="s">
        <v>1055</v>
      </c>
      <c r="H306" s="63" t="s">
        <v>1056</v>
      </c>
      <c r="I306" s="63" t="s">
        <v>2117</v>
      </c>
      <c r="J306" s="61">
        <v>1000</v>
      </c>
      <c r="K306" s="60">
        <v>360</v>
      </c>
      <c r="L306" s="60">
        <f t="shared" si="6"/>
        <v>360000</v>
      </c>
      <c r="M306" s="55" t="s">
        <v>66</v>
      </c>
    </row>
    <row r="307" spans="2:13" ht="38.25" x14ac:dyDescent="0.2">
      <c r="B307" s="68" t="s">
        <v>785</v>
      </c>
      <c r="C307" s="57" t="s">
        <v>111</v>
      </c>
      <c r="D307" s="58" t="s">
        <v>1057</v>
      </c>
      <c r="E307" s="56" t="s">
        <v>101</v>
      </c>
      <c r="F307" s="65">
        <v>30151703</v>
      </c>
      <c r="G307" s="65">
        <v>92011264</v>
      </c>
      <c r="H307" s="63" t="s">
        <v>1058</v>
      </c>
      <c r="I307" s="63" t="s">
        <v>2117</v>
      </c>
      <c r="J307" s="61">
        <v>500</v>
      </c>
      <c r="K307" s="60">
        <v>10000</v>
      </c>
      <c r="L307" s="60">
        <f t="shared" si="6"/>
        <v>5000000</v>
      </c>
      <c r="M307" s="55" t="s">
        <v>66</v>
      </c>
    </row>
    <row r="308" spans="2:13" ht="51" x14ac:dyDescent="0.2">
      <c r="B308" s="68" t="s">
        <v>785</v>
      </c>
      <c r="C308" s="57" t="s">
        <v>111</v>
      </c>
      <c r="D308" s="58" t="s">
        <v>238</v>
      </c>
      <c r="E308" s="56" t="s">
        <v>1059</v>
      </c>
      <c r="F308" s="65">
        <v>30101605</v>
      </c>
      <c r="G308" s="65">
        <v>90040813</v>
      </c>
      <c r="H308" s="63" t="s">
        <v>1060</v>
      </c>
      <c r="I308" s="63" t="s">
        <v>2117</v>
      </c>
      <c r="J308" s="61">
        <v>500</v>
      </c>
      <c r="K308" s="60">
        <v>17211.150000000001</v>
      </c>
      <c r="L308" s="60">
        <f t="shared" si="6"/>
        <v>8605575</v>
      </c>
      <c r="M308" s="55" t="s">
        <v>66</v>
      </c>
    </row>
    <row r="309" spans="2:13" ht="51" x14ac:dyDescent="0.2">
      <c r="B309" s="68" t="s">
        <v>785</v>
      </c>
      <c r="C309" s="57" t="s">
        <v>111</v>
      </c>
      <c r="D309" s="58" t="s">
        <v>238</v>
      </c>
      <c r="E309" s="56" t="s">
        <v>1059</v>
      </c>
      <c r="F309" s="65">
        <v>30101605</v>
      </c>
      <c r="G309" s="65">
        <v>90040813</v>
      </c>
      <c r="H309" s="63" t="s">
        <v>1061</v>
      </c>
      <c r="I309" s="63" t="s">
        <v>2117</v>
      </c>
      <c r="J309" s="61">
        <v>500</v>
      </c>
      <c r="K309" s="60">
        <v>11807.29</v>
      </c>
      <c r="L309" s="60">
        <f t="shared" si="6"/>
        <v>5903645</v>
      </c>
      <c r="M309" s="55" t="s">
        <v>66</v>
      </c>
    </row>
    <row r="310" spans="2:13" ht="63.75" x14ac:dyDescent="0.2">
      <c r="B310" s="68" t="s">
        <v>785</v>
      </c>
      <c r="C310" s="57" t="s">
        <v>111</v>
      </c>
      <c r="D310" s="58" t="s">
        <v>238</v>
      </c>
      <c r="E310" s="56" t="s">
        <v>1062</v>
      </c>
      <c r="F310" s="65" t="s">
        <v>1063</v>
      </c>
      <c r="G310" s="65" t="s">
        <v>1064</v>
      </c>
      <c r="H310" s="63" t="s">
        <v>1065</v>
      </c>
      <c r="I310" s="63" t="s">
        <v>2117</v>
      </c>
      <c r="J310" s="61">
        <v>500</v>
      </c>
      <c r="K310" s="60">
        <v>144</v>
      </c>
      <c r="L310" s="60">
        <f t="shared" si="6"/>
        <v>72000</v>
      </c>
      <c r="M310" s="55" t="s">
        <v>66</v>
      </c>
    </row>
    <row r="311" spans="2:13" ht="76.5" x14ac:dyDescent="0.2">
      <c r="B311" s="68" t="s">
        <v>785</v>
      </c>
      <c r="C311" s="57" t="s">
        <v>111</v>
      </c>
      <c r="D311" s="58" t="s">
        <v>127</v>
      </c>
      <c r="E311" s="56" t="s">
        <v>1043</v>
      </c>
      <c r="F311" s="65" t="s">
        <v>1067</v>
      </c>
      <c r="G311" s="65" t="s">
        <v>1068</v>
      </c>
      <c r="H311" s="63" t="s">
        <v>1069</v>
      </c>
      <c r="I311" s="63" t="s">
        <v>2117</v>
      </c>
      <c r="J311" s="61">
        <v>250000</v>
      </c>
      <c r="K311" s="60">
        <v>21</v>
      </c>
      <c r="L311" s="60">
        <f t="shared" si="6"/>
        <v>5250000</v>
      </c>
      <c r="M311" s="55" t="s">
        <v>66</v>
      </c>
    </row>
    <row r="312" spans="2:13" ht="25.5" x14ac:dyDescent="0.2">
      <c r="B312" s="68" t="s">
        <v>785</v>
      </c>
      <c r="C312" s="57" t="s">
        <v>111</v>
      </c>
      <c r="D312" s="58" t="s">
        <v>1070</v>
      </c>
      <c r="E312" s="56" t="s">
        <v>84</v>
      </c>
      <c r="F312" s="65" t="s">
        <v>1029</v>
      </c>
      <c r="G312" s="65" t="s">
        <v>1071</v>
      </c>
      <c r="H312" s="63" t="s">
        <v>1072</v>
      </c>
      <c r="I312" s="63" t="s">
        <v>2117</v>
      </c>
      <c r="J312" s="61">
        <v>2500</v>
      </c>
      <c r="K312" s="60">
        <v>10130</v>
      </c>
      <c r="L312" s="60">
        <f t="shared" si="6"/>
        <v>25325000</v>
      </c>
      <c r="M312" s="55" t="s">
        <v>66</v>
      </c>
    </row>
    <row r="313" spans="2:13" ht="51" x14ac:dyDescent="0.2">
      <c r="B313" s="68" t="s">
        <v>785</v>
      </c>
      <c r="C313" s="57" t="s">
        <v>1073</v>
      </c>
      <c r="D313" s="58" t="s">
        <v>83</v>
      </c>
      <c r="E313" s="56" t="s">
        <v>101</v>
      </c>
      <c r="F313" s="65" t="s">
        <v>1074</v>
      </c>
      <c r="G313" s="65" t="s">
        <v>1075</v>
      </c>
      <c r="H313" s="63" t="s">
        <v>1076</v>
      </c>
      <c r="I313" s="63" t="s">
        <v>2117</v>
      </c>
      <c r="J313" s="61">
        <v>10000</v>
      </c>
      <c r="K313" s="60">
        <v>5500</v>
      </c>
      <c r="L313" s="60">
        <f t="shared" si="6"/>
        <v>55000000</v>
      </c>
      <c r="M313" s="55" t="s">
        <v>66</v>
      </c>
    </row>
    <row r="314" spans="2:13" x14ac:dyDescent="0.2">
      <c r="B314" s="68" t="s">
        <v>785</v>
      </c>
      <c r="C314" s="57" t="s">
        <v>1073</v>
      </c>
      <c r="D314" s="58" t="s">
        <v>291</v>
      </c>
      <c r="E314" s="56" t="s">
        <v>84</v>
      </c>
      <c r="F314" s="65" t="s">
        <v>1077</v>
      </c>
      <c r="G314" s="65" t="s">
        <v>1078</v>
      </c>
      <c r="H314" s="63" t="s">
        <v>1079</v>
      </c>
      <c r="I314" s="63" t="s">
        <v>1080</v>
      </c>
      <c r="J314" s="61">
        <v>1</v>
      </c>
      <c r="K314" s="60">
        <v>19000</v>
      </c>
      <c r="L314" s="60">
        <f t="shared" si="6"/>
        <v>19000</v>
      </c>
      <c r="M314" s="55" t="s">
        <v>66</v>
      </c>
    </row>
    <row r="315" spans="2:13" ht="51" x14ac:dyDescent="0.2">
      <c r="B315" s="68" t="s">
        <v>785</v>
      </c>
      <c r="C315" s="57" t="s">
        <v>1073</v>
      </c>
      <c r="D315" s="58" t="s">
        <v>1081</v>
      </c>
      <c r="E315" s="56" t="s">
        <v>1082</v>
      </c>
      <c r="F315" s="65" t="s">
        <v>1083</v>
      </c>
      <c r="G315" s="65" t="s">
        <v>1084</v>
      </c>
      <c r="H315" s="63" t="s">
        <v>1085</v>
      </c>
      <c r="I315" s="63" t="s">
        <v>2117</v>
      </c>
      <c r="J315" s="61">
        <v>250</v>
      </c>
      <c r="K315" s="60">
        <v>8500</v>
      </c>
      <c r="L315" s="60">
        <f t="shared" si="6"/>
        <v>2125000</v>
      </c>
      <c r="M315" s="55" t="s">
        <v>66</v>
      </c>
    </row>
    <row r="316" spans="2:13" ht="60" x14ac:dyDescent="0.2">
      <c r="B316" s="68" t="s">
        <v>785</v>
      </c>
      <c r="C316" s="57" t="s">
        <v>1073</v>
      </c>
      <c r="D316" s="58" t="s">
        <v>1081</v>
      </c>
      <c r="E316" s="56" t="s">
        <v>1086</v>
      </c>
      <c r="F316" s="65" t="s">
        <v>1083</v>
      </c>
      <c r="G316" s="65" t="s">
        <v>1087</v>
      </c>
      <c r="H316" s="63" t="s">
        <v>1088</v>
      </c>
      <c r="I316" s="63" t="s">
        <v>2117</v>
      </c>
      <c r="J316" s="61">
        <v>250</v>
      </c>
      <c r="K316" s="60">
        <v>18500</v>
      </c>
      <c r="L316" s="60">
        <f t="shared" si="6"/>
        <v>4625000</v>
      </c>
      <c r="M316" s="55" t="s">
        <v>66</v>
      </c>
    </row>
    <row r="317" spans="2:13" ht="38.25" x14ac:dyDescent="0.2">
      <c r="B317" s="68" t="s">
        <v>785</v>
      </c>
      <c r="C317" s="57" t="s">
        <v>1073</v>
      </c>
      <c r="D317" s="58" t="s">
        <v>185</v>
      </c>
      <c r="E317" s="56" t="s">
        <v>101</v>
      </c>
      <c r="F317" s="65" t="s">
        <v>1089</v>
      </c>
      <c r="G317" s="65" t="s">
        <v>1090</v>
      </c>
      <c r="H317" s="63" t="s">
        <v>1091</v>
      </c>
      <c r="I317" s="63" t="s">
        <v>2117</v>
      </c>
      <c r="J317" s="61">
        <v>500</v>
      </c>
      <c r="K317" s="60">
        <f>'[1]AUMENTO ANUAL'!B345</f>
        <v>1008</v>
      </c>
      <c r="L317" s="60">
        <f t="shared" si="6"/>
        <v>504000</v>
      </c>
      <c r="M317" s="55" t="s">
        <v>66</v>
      </c>
    </row>
    <row r="318" spans="2:13" ht="63.75" x14ac:dyDescent="0.2">
      <c r="B318" s="68" t="s">
        <v>785</v>
      </c>
      <c r="C318" s="57" t="s">
        <v>1073</v>
      </c>
      <c r="D318" s="58" t="s">
        <v>185</v>
      </c>
      <c r="E318" s="56" t="s">
        <v>1092</v>
      </c>
      <c r="F318" s="65" t="s">
        <v>1093</v>
      </c>
      <c r="G318" s="65" t="s">
        <v>1094</v>
      </c>
      <c r="H318" s="63" t="s">
        <v>1095</v>
      </c>
      <c r="I318" s="63" t="s">
        <v>2117</v>
      </c>
      <c r="J318" s="61">
        <v>1</v>
      </c>
      <c r="K318" s="60">
        <v>14500</v>
      </c>
      <c r="L318" s="60">
        <f t="shared" si="6"/>
        <v>14500</v>
      </c>
      <c r="M318" s="55" t="s">
        <v>66</v>
      </c>
    </row>
    <row r="319" spans="2:13" ht="38.25" x14ac:dyDescent="0.2">
      <c r="B319" s="68" t="s">
        <v>785</v>
      </c>
      <c r="C319" s="57" t="s">
        <v>1073</v>
      </c>
      <c r="D319" s="58" t="s">
        <v>185</v>
      </c>
      <c r="E319" s="56" t="s">
        <v>1096</v>
      </c>
      <c r="F319" s="65" t="s">
        <v>1089</v>
      </c>
      <c r="G319" s="65" t="s">
        <v>1097</v>
      </c>
      <c r="H319" s="63" t="s">
        <v>1098</v>
      </c>
      <c r="I319" s="63" t="s">
        <v>2117</v>
      </c>
      <c r="J319" s="61">
        <v>1</v>
      </c>
      <c r="K319" s="60">
        <v>10000</v>
      </c>
      <c r="L319" s="60">
        <f t="shared" si="6"/>
        <v>10000</v>
      </c>
      <c r="M319" s="55" t="s">
        <v>66</v>
      </c>
    </row>
    <row r="320" spans="2:13" ht="38.25" x14ac:dyDescent="0.2">
      <c r="B320" s="68" t="s">
        <v>785</v>
      </c>
      <c r="C320" s="57" t="s">
        <v>1073</v>
      </c>
      <c r="D320" s="58" t="s">
        <v>185</v>
      </c>
      <c r="E320" s="56" t="s">
        <v>1099</v>
      </c>
      <c r="F320" s="65" t="s">
        <v>1100</v>
      </c>
      <c r="G320" s="65" t="s">
        <v>1101</v>
      </c>
      <c r="H320" s="63" t="s">
        <v>1102</v>
      </c>
      <c r="I320" s="63" t="s">
        <v>2117</v>
      </c>
      <c r="J320" s="61">
        <v>1</v>
      </c>
      <c r="K320" s="60">
        <v>4500</v>
      </c>
      <c r="L320" s="60">
        <f t="shared" si="6"/>
        <v>4500</v>
      </c>
      <c r="M320" s="55" t="s">
        <v>66</v>
      </c>
    </row>
    <row r="321" spans="2:13" ht="25.5" x14ac:dyDescent="0.2">
      <c r="B321" s="68" t="s">
        <v>785</v>
      </c>
      <c r="C321" s="57" t="s">
        <v>1073</v>
      </c>
      <c r="D321" s="58" t="s">
        <v>185</v>
      </c>
      <c r="E321" s="56" t="s">
        <v>787</v>
      </c>
      <c r="F321" s="65" t="s">
        <v>1093</v>
      </c>
      <c r="G321" s="65" t="s">
        <v>1103</v>
      </c>
      <c r="H321" s="63" t="s">
        <v>1104</v>
      </c>
      <c r="I321" s="63" t="s">
        <v>2117</v>
      </c>
      <c r="J321" s="61">
        <v>1</v>
      </c>
      <c r="K321" s="60">
        <f>'[1]AUMENTO ANUAL'!B344</f>
        <v>12075</v>
      </c>
      <c r="L321" s="60">
        <f t="shared" si="6"/>
        <v>12075</v>
      </c>
      <c r="M321" s="55" t="s">
        <v>66</v>
      </c>
    </row>
    <row r="322" spans="2:13" ht="63.75" x14ac:dyDescent="0.2">
      <c r="B322" s="68" t="s">
        <v>785</v>
      </c>
      <c r="C322" s="57" t="s">
        <v>1073</v>
      </c>
      <c r="D322" s="58" t="s">
        <v>185</v>
      </c>
      <c r="E322" s="56" t="s">
        <v>787</v>
      </c>
      <c r="F322" s="65" t="s">
        <v>1093</v>
      </c>
      <c r="G322" s="65" t="s">
        <v>1105</v>
      </c>
      <c r="H322" s="63" t="s">
        <v>1106</v>
      </c>
      <c r="I322" s="63" t="s">
        <v>2117</v>
      </c>
      <c r="J322" s="61">
        <v>1</v>
      </c>
      <c r="K322" s="60">
        <v>1500</v>
      </c>
      <c r="L322" s="60">
        <f t="shared" si="6"/>
        <v>1500</v>
      </c>
      <c r="M322" s="55" t="s">
        <v>66</v>
      </c>
    </row>
    <row r="323" spans="2:13" ht="51" x14ac:dyDescent="0.2">
      <c r="B323" s="68" t="s">
        <v>785</v>
      </c>
      <c r="C323" s="57" t="s">
        <v>1073</v>
      </c>
      <c r="D323" s="58" t="s">
        <v>185</v>
      </c>
      <c r="E323" s="56" t="s">
        <v>1107</v>
      </c>
      <c r="F323" s="65" t="s">
        <v>1100</v>
      </c>
      <c r="G323" s="65" t="s">
        <v>1108</v>
      </c>
      <c r="H323" s="63" t="s">
        <v>1109</v>
      </c>
      <c r="I323" s="63" t="s">
        <v>2117</v>
      </c>
      <c r="J323" s="61">
        <v>1</v>
      </c>
      <c r="K323" s="60">
        <f>'[1]AUMENTO ANUAL'!B346</f>
        <v>630</v>
      </c>
      <c r="L323" s="60">
        <f t="shared" si="6"/>
        <v>630</v>
      </c>
      <c r="M323" s="55" t="s">
        <v>66</v>
      </c>
    </row>
    <row r="324" spans="2:13" ht="25.5" x14ac:dyDescent="0.2">
      <c r="B324" s="68" t="s">
        <v>785</v>
      </c>
      <c r="C324" s="57" t="s">
        <v>1073</v>
      </c>
      <c r="D324" s="58" t="s">
        <v>93</v>
      </c>
      <c r="E324" s="56" t="s">
        <v>84</v>
      </c>
      <c r="F324" s="65" t="s">
        <v>1077</v>
      </c>
      <c r="G324" s="65" t="s">
        <v>1078</v>
      </c>
      <c r="H324" s="63" t="s">
        <v>1110</v>
      </c>
      <c r="I324" s="63" t="s">
        <v>1080</v>
      </c>
      <c r="J324" s="61">
        <v>1</v>
      </c>
      <c r="K324" s="60">
        <v>16000</v>
      </c>
      <c r="L324" s="60">
        <f t="shared" si="6"/>
        <v>16000</v>
      </c>
      <c r="M324" s="55" t="s">
        <v>66</v>
      </c>
    </row>
    <row r="325" spans="2:13" ht="25.5" x14ac:dyDescent="0.2">
      <c r="B325" s="68" t="s">
        <v>785</v>
      </c>
      <c r="C325" s="57" t="s">
        <v>1073</v>
      </c>
      <c r="D325" s="58" t="s">
        <v>93</v>
      </c>
      <c r="E325" s="56" t="s">
        <v>84</v>
      </c>
      <c r="F325" s="65" t="s">
        <v>1077</v>
      </c>
      <c r="G325" s="65" t="s">
        <v>1078</v>
      </c>
      <c r="H325" s="63" t="s">
        <v>1111</v>
      </c>
      <c r="I325" s="63" t="s">
        <v>1080</v>
      </c>
      <c r="J325" s="61">
        <v>1</v>
      </c>
      <c r="K325" s="60">
        <v>16000</v>
      </c>
      <c r="L325" s="60">
        <f t="shared" si="6"/>
        <v>16000</v>
      </c>
      <c r="M325" s="55" t="s">
        <v>66</v>
      </c>
    </row>
    <row r="326" spans="2:13" ht="25.5" x14ac:dyDescent="0.2">
      <c r="B326" s="68" t="s">
        <v>785</v>
      </c>
      <c r="C326" s="57" t="s">
        <v>1073</v>
      </c>
      <c r="D326" s="58" t="s">
        <v>93</v>
      </c>
      <c r="E326" s="56" t="s">
        <v>84</v>
      </c>
      <c r="F326" s="65" t="s">
        <v>1077</v>
      </c>
      <c r="G326" s="65" t="s">
        <v>1078</v>
      </c>
      <c r="H326" s="63" t="s">
        <v>1112</v>
      </c>
      <c r="I326" s="63" t="s">
        <v>1080</v>
      </c>
      <c r="J326" s="61">
        <v>1</v>
      </c>
      <c r="K326" s="60">
        <v>16000</v>
      </c>
      <c r="L326" s="60">
        <f t="shared" si="6"/>
        <v>16000</v>
      </c>
      <c r="M326" s="55" t="s">
        <v>66</v>
      </c>
    </row>
    <row r="327" spans="2:13" ht="25.5" x14ac:dyDescent="0.2">
      <c r="B327" s="68" t="s">
        <v>785</v>
      </c>
      <c r="C327" s="57" t="s">
        <v>1073</v>
      </c>
      <c r="D327" s="58" t="s">
        <v>93</v>
      </c>
      <c r="E327" s="56" t="s">
        <v>84</v>
      </c>
      <c r="F327" s="65" t="s">
        <v>1077</v>
      </c>
      <c r="G327" s="65" t="s">
        <v>1078</v>
      </c>
      <c r="H327" s="63" t="s">
        <v>1113</v>
      </c>
      <c r="I327" s="63" t="s">
        <v>1080</v>
      </c>
      <c r="J327" s="61">
        <v>1</v>
      </c>
      <c r="K327" s="60">
        <v>19000</v>
      </c>
      <c r="L327" s="60">
        <f t="shared" si="6"/>
        <v>19000</v>
      </c>
      <c r="M327" s="55" t="s">
        <v>66</v>
      </c>
    </row>
    <row r="328" spans="2:13" ht="25.5" x14ac:dyDescent="0.2">
      <c r="B328" s="68" t="s">
        <v>785</v>
      </c>
      <c r="C328" s="57" t="s">
        <v>1073</v>
      </c>
      <c r="D328" s="58" t="s">
        <v>93</v>
      </c>
      <c r="E328" s="56" t="s">
        <v>84</v>
      </c>
      <c r="F328" s="65" t="s">
        <v>1077</v>
      </c>
      <c r="G328" s="65" t="s">
        <v>1078</v>
      </c>
      <c r="H328" s="63" t="s">
        <v>1114</v>
      </c>
      <c r="I328" s="63" t="s">
        <v>1080</v>
      </c>
      <c r="J328" s="61">
        <v>1</v>
      </c>
      <c r="K328" s="60">
        <v>19000</v>
      </c>
      <c r="L328" s="60">
        <f t="shared" si="6"/>
        <v>19000</v>
      </c>
      <c r="M328" s="55" t="s">
        <v>66</v>
      </c>
    </row>
    <row r="329" spans="2:13" ht="25.5" x14ac:dyDescent="0.2">
      <c r="B329" s="68" t="s">
        <v>785</v>
      </c>
      <c r="C329" s="57" t="s">
        <v>1073</v>
      </c>
      <c r="D329" s="58" t="s">
        <v>93</v>
      </c>
      <c r="E329" s="56" t="s">
        <v>84</v>
      </c>
      <c r="F329" s="65" t="s">
        <v>1077</v>
      </c>
      <c r="G329" s="65" t="s">
        <v>1078</v>
      </c>
      <c r="H329" s="63" t="s">
        <v>1115</v>
      </c>
      <c r="I329" s="63" t="s">
        <v>1080</v>
      </c>
      <c r="J329" s="61">
        <v>1</v>
      </c>
      <c r="K329" s="60">
        <v>19000</v>
      </c>
      <c r="L329" s="60">
        <f t="shared" si="6"/>
        <v>19000</v>
      </c>
      <c r="M329" s="55" t="s">
        <v>66</v>
      </c>
    </row>
    <row r="330" spans="2:13" ht="25.5" x14ac:dyDescent="0.2">
      <c r="B330" s="68" t="s">
        <v>785</v>
      </c>
      <c r="C330" s="57" t="s">
        <v>1073</v>
      </c>
      <c r="D330" s="58" t="s">
        <v>93</v>
      </c>
      <c r="E330" s="56" t="s">
        <v>84</v>
      </c>
      <c r="F330" s="65" t="s">
        <v>1077</v>
      </c>
      <c r="G330" s="65" t="s">
        <v>1078</v>
      </c>
      <c r="H330" s="63" t="s">
        <v>1116</v>
      </c>
      <c r="I330" s="63" t="s">
        <v>1080</v>
      </c>
      <c r="J330" s="61">
        <v>1</v>
      </c>
      <c r="K330" s="60">
        <v>19000</v>
      </c>
      <c r="L330" s="60">
        <f t="shared" si="6"/>
        <v>19000</v>
      </c>
      <c r="M330" s="55" t="s">
        <v>66</v>
      </c>
    </row>
    <row r="331" spans="2:13" ht="25.5" x14ac:dyDescent="0.2">
      <c r="B331" s="68" t="s">
        <v>785</v>
      </c>
      <c r="C331" s="57" t="s">
        <v>1073</v>
      </c>
      <c r="D331" s="58" t="s">
        <v>93</v>
      </c>
      <c r="E331" s="56" t="s">
        <v>84</v>
      </c>
      <c r="F331" s="65" t="s">
        <v>1077</v>
      </c>
      <c r="G331" s="65" t="s">
        <v>1078</v>
      </c>
      <c r="H331" s="63" t="s">
        <v>1117</v>
      </c>
      <c r="I331" s="63" t="s">
        <v>1080</v>
      </c>
      <c r="J331" s="61">
        <v>1</v>
      </c>
      <c r="K331" s="60">
        <v>19000</v>
      </c>
      <c r="L331" s="60">
        <f t="shared" si="6"/>
        <v>19000</v>
      </c>
      <c r="M331" s="55" t="s">
        <v>66</v>
      </c>
    </row>
    <row r="332" spans="2:13" ht="25.5" x14ac:dyDescent="0.2">
      <c r="B332" s="68" t="s">
        <v>785</v>
      </c>
      <c r="C332" s="57" t="s">
        <v>1073</v>
      </c>
      <c r="D332" s="58" t="s">
        <v>93</v>
      </c>
      <c r="E332" s="56" t="s">
        <v>84</v>
      </c>
      <c r="F332" s="65" t="s">
        <v>1077</v>
      </c>
      <c r="G332" s="65" t="s">
        <v>1078</v>
      </c>
      <c r="H332" s="63" t="s">
        <v>1118</v>
      </c>
      <c r="I332" s="63" t="s">
        <v>1080</v>
      </c>
      <c r="J332" s="61">
        <v>1</v>
      </c>
      <c r="K332" s="60">
        <v>19000</v>
      </c>
      <c r="L332" s="60">
        <f t="shared" si="6"/>
        <v>19000</v>
      </c>
      <c r="M332" s="55" t="s">
        <v>66</v>
      </c>
    </row>
    <row r="333" spans="2:13" ht="25.5" x14ac:dyDescent="0.2">
      <c r="B333" s="68" t="s">
        <v>785</v>
      </c>
      <c r="C333" s="57" t="s">
        <v>1073</v>
      </c>
      <c r="D333" s="58" t="s">
        <v>93</v>
      </c>
      <c r="E333" s="56" t="s">
        <v>84</v>
      </c>
      <c r="F333" s="65" t="s">
        <v>1077</v>
      </c>
      <c r="G333" s="65" t="s">
        <v>1078</v>
      </c>
      <c r="H333" s="63" t="s">
        <v>1119</v>
      </c>
      <c r="I333" s="63" t="s">
        <v>1080</v>
      </c>
      <c r="J333" s="61">
        <v>1</v>
      </c>
      <c r="K333" s="60">
        <v>16000</v>
      </c>
      <c r="L333" s="60">
        <f t="shared" si="6"/>
        <v>16000</v>
      </c>
      <c r="M333" s="55" t="s">
        <v>66</v>
      </c>
    </row>
    <row r="334" spans="2:13" ht="25.5" x14ac:dyDescent="0.2">
      <c r="B334" s="68" t="s">
        <v>785</v>
      </c>
      <c r="C334" s="57" t="s">
        <v>1073</v>
      </c>
      <c r="D334" s="58" t="s">
        <v>93</v>
      </c>
      <c r="E334" s="56" t="s">
        <v>84</v>
      </c>
      <c r="F334" s="65" t="s">
        <v>1077</v>
      </c>
      <c r="G334" s="65" t="s">
        <v>1078</v>
      </c>
      <c r="H334" s="63" t="s">
        <v>1120</v>
      </c>
      <c r="I334" s="63" t="s">
        <v>1080</v>
      </c>
      <c r="J334" s="61">
        <v>1</v>
      </c>
      <c r="K334" s="60">
        <v>16000</v>
      </c>
      <c r="L334" s="60">
        <f t="shared" si="6"/>
        <v>16000</v>
      </c>
      <c r="M334" s="55" t="s">
        <v>66</v>
      </c>
    </row>
    <row r="335" spans="2:13" ht="38.25" x14ac:dyDescent="0.2">
      <c r="B335" s="68" t="s">
        <v>785</v>
      </c>
      <c r="C335" s="57" t="s">
        <v>1073</v>
      </c>
      <c r="D335" s="58" t="s">
        <v>194</v>
      </c>
      <c r="E335" s="56" t="s">
        <v>1121</v>
      </c>
      <c r="F335" s="65" t="s">
        <v>1077</v>
      </c>
      <c r="G335" s="65">
        <v>92007026</v>
      </c>
      <c r="H335" s="63" t="s">
        <v>1122</v>
      </c>
      <c r="I335" s="63" t="s">
        <v>1080</v>
      </c>
      <c r="J335" s="61">
        <v>1</v>
      </c>
      <c r="K335" s="60">
        <v>16000</v>
      </c>
      <c r="L335" s="60">
        <f t="shared" si="6"/>
        <v>16000</v>
      </c>
      <c r="M335" s="55" t="s">
        <v>66</v>
      </c>
    </row>
    <row r="336" spans="2:13" ht="38.25" x14ac:dyDescent="0.2">
      <c r="B336" s="68" t="s">
        <v>785</v>
      </c>
      <c r="C336" s="57" t="s">
        <v>1073</v>
      </c>
      <c r="D336" s="58" t="s">
        <v>194</v>
      </c>
      <c r="E336" s="56" t="s">
        <v>1123</v>
      </c>
      <c r="F336" s="65" t="s">
        <v>1077</v>
      </c>
      <c r="G336" s="65" t="s">
        <v>1124</v>
      </c>
      <c r="H336" s="63" t="s">
        <v>1125</v>
      </c>
      <c r="I336" s="63" t="s">
        <v>1080</v>
      </c>
      <c r="J336" s="61">
        <v>1</v>
      </c>
      <c r="K336" s="60">
        <v>16000</v>
      </c>
      <c r="L336" s="60">
        <f t="shared" si="6"/>
        <v>16000</v>
      </c>
      <c r="M336" s="55" t="s">
        <v>66</v>
      </c>
    </row>
    <row r="337" spans="2:13" ht="51" x14ac:dyDescent="0.2">
      <c r="B337" s="68" t="s">
        <v>785</v>
      </c>
      <c r="C337" s="57" t="s">
        <v>1073</v>
      </c>
      <c r="D337" s="58" t="s">
        <v>194</v>
      </c>
      <c r="E337" s="56" t="s">
        <v>1123</v>
      </c>
      <c r="F337" s="65" t="s">
        <v>1077</v>
      </c>
      <c r="G337" s="65" t="s">
        <v>1124</v>
      </c>
      <c r="H337" s="63" t="s">
        <v>1126</v>
      </c>
      <c r="I337" s="63" t="s">
        <v>1080</v>
      </c>
      <c r="J337" s="61">
        <v>1</v>
      </c>
      <c r="K337" s="60">
        <v>16000</v>
      </c>
      <c r="L337" s="60">
        <f t="shared" si="6"/>
        <v>16000</v>
      </c>
      <c r="M337" s="55" t="s">
        <v>66</v>
      </c>
    </row>
    <row r="338" spans="2:13" ht="51" x14ac:dyDescent="0.2">
      <c r="B338" s="68" t="s">
        <v>785</v>
      </c>
      <c r="C338" s="57" t="s">
        <v>1073</v>
      </c>
      <c r="D338" s="58" t="s">
        <v>194</v>
      </c>
      <c r="E338" s="56" t="s">
        <v>1123</v>
      </c>
      <c r="F338" s="65" t="s">
        <v>1077</v>
      </c>
      <c r="G338" s="65" t="s">
        <v>1124</v>
      </c>
      <c r="H338" s="63" t="s">
        <v>1127</v>
      </c>
      <c r="I338" s="63" t="s">
        <v>1080</v>
      </c>
      <c r="J338" s="61">
        <v>1</v>
      </c>
      <c r="K338" s="60">
        <v>16000</v>
      </c>
      <c r="L338" s="60">
        <f t="shared" si="6"/>
        <v>16000</v>
      </c>
      <c r="M338" s="55" t="s">
        <v>66</v>
      </c>
    </row>
    <row r="339" spans="2:13" ht="51" x14ac:dyDescent="0.2">
      <c r="B339" s="68" t="s">
        <v>785</v>
      </c>
      <c r="C339" s="57" t="s">
        <v>1073</v>
      </c>
      <c r="D339" s="58" t="s">
        <v>194</v>
      </c>
      <c r="E339" s="56" t="s">
        <v>1123</v>
      </c>
      <c r="F339" s="65" t="s">
        <v>1077</v>
      </c>
      <c r="G339" s="65" t="s">
        <v>1124</v>
      </c>
      <c r="H339" s="63" t="s">
        <v>1128</v>
      </c>
      <c r="I339" s="63" t="s">
        <v>1080</v>
      </c>
      <c r="J339" s="61">
        <v>1</v>
      </c>
      <c r="K339" s="60">
        <v>16000</v>
      </c>
      <c r="L339" s="60">
        <f t="shared" si="6"/>
        <v>16000</v>
      </c>
      <c r="M339" s="55" t="s">
        <v>66</v>
      </c>
    </row>
    <row r="340" spans="2:13" ht="51" x14ac:dyDescent="0.2">
      <c r="B340" s="68" t="s">
        <v>785</v>
      </c>
      <c r="C340" s="57" t="s">
        <v>1073</v>
      </c>
      <c r="D340" s="58" t="s">
        <v>194</v>
      </c>
      <c r="E340" s="56" t="s">
        <v>1123</v>
      </c>
      <c r="F340" s="65" t="s">
        <v>1077</v>
      </c>
      <c r="G340" s="65" t="s">
        <v>1124</v>
      </c>
      <c r="H340" s="63" t="s">
        <v>1129</v>
      </c>
      <c r="I340" s="63" t="s">
        <v>1080</v>
      </c>
      <c r="J340" s="61">
        <v>1</v>
      </c>
      <c r="K340" s="60">
        <v>19000</v>
      </c>
      <c r="L340" s="60">
        <f t="shared" si="6"/>
        <v>19000</v>
      </c>
      <c r="M340" s="55" t="s">
        <v>66</v>
      </c>
    </row>
    <row r="341" spans="2:13" ht="48" x14ac:dyDescent="0.2">
      <c r="B341" s="68" t="s">
        <v>785</v>
      </c>
      <c r="C341" s="57" t="s">
        <v>1073</v>
      </c>
      <c r="D341" s="58" t="s">
        <v>194</v>
      </c>
      <c r="E341" s="56" t="s">
        <v>1123</v>
      </c>
      <c r="F341" s="65" t="s">
        <v>1077</v>
      </c>
      <c r="G341" s="65" t="s">
        <v>1124</v>
      </c>
      <c r="H341" s="63" t="s">
        <v>1130</v>
      </c>
      <c r="I341" s="63" t="s">
        <v>1080</v>
      </c>
      <c r="J341" s="61">
        <v>1</v>
      </c>
      <c r="K341" s="60">
        <v>19000</v>
      </c>
      <c r="L341" s="60">
        <f t="shared" si="6"/>
        <v>19000</v>
      </c>
      <c r="M341" s="55" t="s">
        <v>66</v>
      </c>
    </row>
    <row r="342" spans="2:13" ht="51" x14ac:dyDescent="0.2">
      <c r="B342" s="68" t="s">
        <v>785</v>
      </c>
      <c r="C342" s="57" t="s">
        <v>1073</v>
      </c>
      <c r="D342" s="58" t="s">
        <v>194</v>
      </c>
      <c r="E342" s="56" t="s">
        <v>1123</v>
      </c>
      <c r="F342" s="65" t="s">
        <v>1077</v>
      </c>
      <c r="G342" s="65" t="s">
        <v>1124</v>
      </c>
      <c r="H342" s="63" t="s">
        <v>1131</v>
      </c>
      <c r="I342" s="63" t="s">
        <v>1080</v>
      </c>
      <c r="J342" s="61">
        <v>1</v>
      </c>
      <c r="K342" s="60">
        <v>19000</v>
      </c>
      <c r="L342" s="60">
        <f t="shared" si="6"/>
        <v>19000</v>
      </c>
      <c r="M342" s="55" t="s">
        <v>66</v>
      </c>
    </row>
    <row r="343" spans="2:13" ht="51" x14ac:dyDescent="0.2">
      <c r="B343" s="68" t="s">
        <v>785</v>
      </c>
      <c r="C343" s="57" t="s">
        <v>1073</v>
      </c>
      <c r="D343" s="58" t="s">
        <v>194</v>
      </c>
      <c r="E343" s="56" t="s">
        <v>1123</v>
      </c>
      <c r="F343" s="65" t="s">
        <v>1077</v>
      </c>
      <c r="G343" s="65" t="s">
        <v>1124</v>
      </c>
      <c r="H343" s="63" t="s">
        <v>1132</v>
      </c>
      <c r="I343" s="63" t="s">
        <v>1080</v>
      </c>
      <c r="J343" s="61">
        <v>1</v>
      </c>
      <c r="K343" s="60">
        <v>19000</v>
      </c>
      <c r="L343" s="60">
        <f t="shared" si="6"/>
        <v>19000</v>
      </c>
      <c r="M343" s="55" t="s">
        <v>66</v>
      </c>
    </row>
    <row r="344" spans="2:13" ht="51" x14ac:dyDescent="0.2">
      <c r="B344" s="68" t="s">
        <v>785</v>
      </c>
      <c r="C344" s="57" t="s">
        <v>1073</v>
      </c>
      <c r="D344" s="58" t="s">
        <v>194</v>
      </c>
      <c r="E344" s="56" t="s">
        <v>1123</v>
      </c>
      <c r="F344" s="65" t="s">
        <v>1077</v>
      </c>
      <c r="G344" s="65" t="s">
        <v>1124</v>
      </c>
      <c r="H344" s="63" t="s">
        <v>1133</v>
      </c>
      <c r="I344" s="63" t="s">
        <v>1080</v>
      </c>
      <c r="J344" s="61">
        <v>1</v>
      </c>
      <c r="K344" s="60">
        <v>19000</v>
      </c>
      <c r="L344" s="60">
        <f t="shared" si="6"/>
        <v>19000</v>
      </c>
      <c r="M344" s="55" t="s">
        <v>66</v>
      </c>
    </row>
    <row r="345" spans="2:13" ht="51" x14ac:dyDescent="0.2">
      <c r="B345" s="68" t="s">
        <v>785</v>
      </c>
      <c r="C345" s="57" t="s">
        <v>1073</v>
      </c>
      <c r="D345" s="58" t="s">
        <v>194</v>
      </c>
      <c r="E345" s="56" t="s">
        <v>1123</v>
      </c>
      <c r="F345" s="65" t="s">
        <v>1077</v>
      </c>
      <c r="G345" s="65" t="s">
        <v>1124</v>
      </c>
      <c r="H345" s="63" t="s">
        <v>1134</v>
      </c>
      <c r="I345" s="63" t="s">
        <v>1080</v>
      </c>
      <c r="J345" s="61">
        <v>1</v>
      </c>
      <c r="K345" s="60">
        <v>19000</v>
      </c>
      <c r="L345" s="60">
        <f t="shared" si="6"/>
        <v>19000</v>
      </c>
      <c r="M345" s="55" t="s">
        <v>66</v>
      </c>
    </row>
    <row r="346" spans="2:13" ht="51" x14ac:dyDescent="0.2">
      <c r="B346" s="68" t="s">
        <v>785</v>
      </c>
      <c r="C346" s="57" t="s">
        <v>1073</v>
      </c>
      <c r="D346" s="58" t="s">
        <v>194</v>
      </c>
      <c r="E346" s="56" t="s">
        <v>1123</v>
      </c>
      <c r="F346" s="65" t="s">
        <v>1077</v>
      </c>
      <c r="G346" s="65" t="s">
        <v>1124</v>
      </c>
      <c r="H346" s="63" t="s">
        <v>1135</v>
      </c>
      <c r="I346" s="63" t="s">
        <v>1080</v>
      </c>
      <c r="J346" s="61">
        <v>1</v>
      </c>
      <c r="K346" s="60">
        <v>19000</v>
      </c>
      <c r="L346" s="60">
        <f t="shared" si="6"/>
        <v>19000</v>
      </c>
      <c r="M346" s="55" t="s">
        <v>66</v>
      </c>
    </row>
    <row r="347" spans="2:13" ht="51" x14ac:dyDescent="0.2">
      <c r="B347" s="68" t="s">
        <v>785</v>
      </c>
      <c r="C347" s="57" t="s">
        <v>1073</v>
      </c>
      <c r="D347" s="58" t="s">
        <v>194</v>
      </c>
      <c r="E347" s="56" t="s">
        <v>1123</v>
      </c>
      <c r="F347" s="65" t="s">
        <v>1077</v>
      </c>
      <c r="G347" s="65" t="s">
        <v>1124</v>
      </c>
      <c r="H347" s="63" t="s">
        <v>1136</v>
      </c>
      <c r="I347" s="63" t="s">
        <v>1080</v>
      </c>
      <c r="J347" s="61">
        <v>1</v>
      </c>
      <c r="K347" s="60">
        <v>16000</v>
      </c>
      <c r="L347" s="60">
        <f t="shared" si="6"/>
        <v>16000</v>
      </c>
      <c r="M347" s="55" t="s">
        <v>66</v>
      </c>
    </row>
    <row r="348" spans="2:13" ht="51" x14ac:dyDescent="0.2">
      <c r="B348" s="68" t="s">
        <v>785</v>
      </c>
      <c r="C348" s="57" t="s">
        <v>1073</v>
      </c>
      <c r="D348" s="58" t="s">
        <v>194</v>
      </c>
      <c r="E348" s="56" t="s">
        <v>1123</v>
      </c>
      <c r="F348" s="65" t="s">
        <v>1077</v>
      </c>
      <c r="G348" s="65" t="s">
        <v>1124</v>
      </c>
      <c r="H348" s="63" t="s">
        <v>1137</v>
      </c>
      <c r="I348" s="63" t="s">
        <v>1080</v>
      </c>
      <c r="J348" s="61">
        <v>1</v>
      </c>
      <c r="K348" s="60">
        <v>16000</v>
      </c>
      <c r="L348" s="60">
        <f t="shared" si="6"/>
        <v>16000</v>
      </c>
      <c r="M348" s="55" t="s">
        <v>66</v>
      </c>
    </row>
    <row r="349" spans="2:13" ht="38.25" x14ac:dyDescent="0.2">
      <c r="B349" s="68" t="s">
        <v>785</v>
      </c>
      <c r="C349" s="57" t="s">
        <v>1073</v>
      </c>
      <c r="D349" s="58" t="s">
        <v>194</v>
      </c>
      <c r="E349" s="56" t="s">
        <v>1138</v>
      </c>
      <c r="F349" s="65" t="s">
        <v>1077</v>
      </c>
      <c r="G349" s="65" t="s">
        <v>1124</v>
      </c>
      <c r="H349" s="63" t="s">
        <v>1139</v>
      </c>
      <c r="I349" s="63" t="s">
        <v>1080</v>
      </c>
      <c r="J349" s="61">
        <v>1</v>
      </c>
      <c r="K349" s="60">
        <v>16000</v>
      </c>
      <c r="L349" s="60">
        <f t="shared" si="6"/>
        <v>16000</v>
      </c>
      <c r="M349" s="55" t="s">
        <v>66</v>
      </c>
    </row>
    <row r="350" spans="2:13" ht="38.25" x14ac:dyDescent="0.2">
      <c r="B350" s="68" t="s">
        <v>785</v>
      </c>
      <c r="C350" s="57" t="s">
        <v>1073</v>
      </c>
      <c r="D350" s="58" t="s">
        <v>194</v>
      </c>
      <c r="E350" s="56" t="s">
        <v>1138</v>
      </c>
      <c r="F350" s="65" t="s">
        <v>1077</v>
      </c>
      <c r="G350" s="65" t="s">
        <v>1124</v>
      </c>
      <c r="H350" s="63" t="s">
        <v>1122</v>
      </c>
      <c r="I350" s="63" t="s">
        <v>1080</v>
      </c>
      <c r="J350" s="61">
        <v>1</v>
      </c>
      <c r="K350" s="60">
        <v>16000</v>
      </c>
      <c r="L350" s="60">
        <f t="shared" si="6"/>
        <v>16000</v>
      </c>
      <c r="M350" s="55" t="s">
        <v>66</v>
      </c>
    </row>
    <row r="351" spans="2:13" ht="38.25" x14ac:dyDescent="0.2">
      <c r="B351" s="68" t="s">
        <v>785</v>
      </c>
      <c r="C351" s="57" t="s">
        <v>1073</v>
      </c>
      <c r="D351" s="58" t="s">
        <v>194</v>
      </c>
      <c r="E351" s="56" t="s">
        <v>1140</v>
      </c>
      <c r="F351" s="65" t="s">
        <v>1077</v>
      </c>
      <c r="G351" s="65" t="s">
        <v>1124</v>
      </c>
      <c r="H351" s="63" t="s">
        <v>1125</v>
      </c>
      <c r="I351" s="63" t="s">
        <v>1141</v>
      </c>
      <c r="J351" s="61">
        <v>1</v>
      </c>
      <c r="K351" s="60">
        <v>16000</v>
      </c>
      <c r="L351" s="60">
        <f t="shared" si="6"/>
        <v>16000</v>
      </c>
      <c r="M351" s="55" t="s">
        <v>66</v>
      </c>
    </row>
    <row r="352" spans="2:13" ht="38.25" x14ac:dyDescent="0.2">
      <c r="B352" s="68" t="s">
        <v>785</v>
      </c>
      <c r="C352" s="57" t="s">
        <v>1073</v>
      </c>
      <c r="D352" s="58" t="s">
        <v>208</v>
      </c>
      <c r="E352" s="56" t="s">
        <v>84</v>
      </c>
      <c r="F352" s="65" t="s">
        <v>1142</v>
      </c>
      <c r="G352" s="65" t="s">
        <v>1143</v>
      </c>
      <c r="H352" s="63" t="s">
        <v>1144</v>
      </c>
      <c r="I352" s="63" t="s">
        <v>131</v>
      </c>
      <c r="J352" s="61">
        <v>1</v>
      </c>
      <c r="K352" s="60">
        <v>35000</v>
      </c>
      <c r="L352" s="60">
        <f t="shared" si="6"/>
        <v>35000</v>
      </c>
      <c r="M352" s="55" t="s">
        <v>66</v>
      </c>
    </row>
    <row r="353" spans="2:13" ht="89.25" x14ac:dyDescent="0.2">
      <c r="B353" s="68" t="s">
        <v>785</v>
      </c>
      <c r="C353" s="57" t="s">
        <v>1073</v>
      </c>
      <c r="D353" s="58" t="s">
        <v>1145</v>
      </c>
      <c r="E353" s="56" t="s">
        <v>101</v>
      </c>
      <c r="F353" s="65" t="s">
        <v>1146</v>
      </c>
      <c r="G353" s="65" t="s">
        <v>1147</v>
      </c>
      <c r="H353" s="63" t="s">
        <v>1148</v>
      </c>
      <c r="I353" s="63" t="s">
        <v>1080</v>
      </c>
      <c r="J353" s="61">
        <v>1</v>
      </c>
      <c r="K353" s="60">
        <v>19000</v>
      </c>
      <c r="L353" s="60">
        <f t="shared" si="6"/>
        <v>19000</v>
      </c>
      <c r="M353" s="55" t="s">
        <v>66</v>
      </c>
    </row>
    <row r="354" spans="2:13" ht="114.75" x14ac:dyDescent="0.2">
      <c r="B354" s="68" t="s">
        <v>785</v>
      </c>
      <c r="C354" s="57" t="s">
        <v>1073</v>
      </c>
      <c r="D354" s="58" t="s">
        <v>1145</v>
      </c>
      <c r="E354" s="56" t="s">
        <v>186</v>
      </c>
      <c r="F354" s="65" t="s">
        <v>1146</v>
      </c>
      <c r="G354" s="65" t="s">
        <v>1149</v>
      </c>
      <c r="H354" s="63" t="s">
        <v>1150</v>
      </c>
      <c r="I354" s="63" t="s">
        <v>1080</v>
      </c>
      <c r="J354" s="61">
        <v>1</v>
      </c>
      <c r="K354" s="60">
        <v>17000</v>
      </c>
      <c r="L354" s="60">
        <f t="shared" si="6"/>
        <v>17000</v>
      </c>
      <c r="M354" s="55" t="s">
        <v>66</v>
      </c>
    </row>
    <row r="355" spans="2:13" ht="114.75" x14ac:dyDescent="0.2">
      <c r="B355" s="68" t="s">
        <v>785</v>
      </c>
      <c r="C355" s="57" t="s">
        <v>1073</v>
      </c>
      <c r="D355" s="58" t="s">
        <v>1145</v>
      </c>
      <c r="E355" s="56" t="s">
        <v>186</v>
      </c>
      <c r="F355" s="65" t="s">
        <v>1146</v>
      </c>
      <c r="G355" s="65" t="s">
        <v>1149</v>
      </c>
      <c r="H355" s="63" t="s">
        <v>1151</v>
      </c>
      <c r="I355" s="63" t="s">
        <v>1080</v>
      </c>
      <c r="J355" s="61">
        <v>1</v>
      </c>
      <c r="K355" s="60">
        <v>19000</v>
      </c>
      <c r="L355" s="60">
        <f t="shared" ref="L355:L400" si="7">J355*K355</f>
        <v>19000</v>
      </c>
      <c r="M355" s="55" t="s">
        <v>66</v>
      </c>
    </row>
    <row r="356" spans="2:13" ht="102" x14ac:dyDescent="0.2">
      <c r="B356" s="68" t="s">
        <v>785</v>
      </c>
      <c r="C356" s="57" t="s">
        <v>1073</v>
      </c>
      <c r="D356" s="58" t="s">
        <v>1145</v>
      </c>
      <c r="E356" s="56" t="s">
        <v>186</v>
      </c>
      <c r="F356" s="65" t="s">
        <v>1146</v>
      </c>
      <c r="G356" s="65" t="s">
        <v>1149</v>
      </c>
      <c r="H356" s="63" t="s">
        <v>1152</v>
      </c>
      <c r="I356" s="63" t="s">
        <v>1080</v>
      </c>
      <c r="J356" s="61">
        <v>1</v>
      </c>
      <c r="K356" s="60">
        <v>19000</v>
      </c>
      <c r="L356" s="60">
        <f t="shared" si="7"/>
        <v>19000</v>
      </c>
      <c r="M356" s="55" t="s">
        <v>66</v>
      </c>
    </row>
    <row r="357" spans="2:13" ht="25.5" x14ac:dyDescent="0.2">
      <c r="B357" s="68" t="s">
        <v>785</v>
      </c>
      <c r="C357" s="57" t="s">
        <v>1073</v>
      </c>
      <c r="D357" s="58" t="s">
        <v>1145</v>
      </c>
      <c r="E357" s="56" t="s">
        <v>186</v>
      </c>
      <c r="F357" s="65" t="s">
        <v>1146</v>
      </c>
      <c r="G357" s="65" t="s">
        <v>1149</v>
      </c>
      <c r="H357" s="63" t="s">
        <v>1153</v>
      </c>
      <c r="I357" s="63" t="s">
        <v>1080</v>
      </c>
      <c r="J357" s="61">
        <v>1</v>
      </c>
      <c r="K357" s="60">
        <v>19000</v>
      </c>
      <c r="L357" s="60">
        <f t="shared" si="7"/>
        <v>19000</v>
      </c>
      <c r="M357" s="55" t="s">
        <v>66</v>
      </c>
    </row>
    <row r="358" spans="2:13" ht="102" x14ac:dyDescent="0.2">
      <c r="B358" s="68" t="s">
        <v>785</v>
      </c>
      <c r="C358" s="57" t="s">
        <v>1073</v>
      </c>
      <c r="D358" s="58" t="s">
        <v>1145</v>
      </c>
      <c r="E358" s="56" t="s">
        <v>186</v>
      </c>
      <c r="F358" s="65" t="s">
        <v>1146</v>
      </c>
      <c r="G358" s="65" t="s">
        <v>1149</v>
      </c>
      <c r="H358" s="63" t="s">
        <v>1154</v>
      </c>
      <c r="I358" s="63" t="s">
        <v>1080</v>
      </c>
      <c r="J358" s="61">
        <v>1</v>
      </c>
      <c r="K358" s="60">
        <v>19000</v>
      </c>
      <c r="L358" s="60">
        <f t="shared" si="7"/>
        <v>19000</v>
      </c>
      <c r="M358" s="55" t="s">
        <v>66</v>
      </c>
    </row>
    <row r="359" spans="2:13" ht="102" x14ac:dyDescent="0.2">
      <c r="B359" s="68" t="s">
        <v>785</v>
      </c>
      <c r="C359" s="57" t="s">
        <v>1073</v>
      </c>
      <c r="D359" s="58" t="s">
        <v>1145</v>
      </c>
      <c r="E359" s="56" t="s">
        <v>186</v>
      </c>
      <c r="F359" s="65" t="s">
        <v>1146</v>
      </c>
      <c r="G359" s="65" t="s">
        <v>1149</v>
      </c>
      <c r="H359" s="63" t="s">
        <v>1155</v>
      </c>
      <c r="I359" s="63" t="s">
        <v>1080</v>
      </c>
      <c r="J359" s="61">
        <v>1</v>
      </c>
      <c r="K359" s="60">
        <v>19000</v>
      </c>
      <c r="L359" s="60">
        <f t="shared" si="7"/>
        <v>19000</v>
      </c>
      <c r="M359" s="55" t="s">
        <v>66</v>
      </c>
    </row>
    <row r="360" spans="2:13" ht="102" x14ac:dyDescent="0.2">
      <c r="B360" s="68" t="s">
        <v>785</v>
      </c>
      <c r="C360" s="57" t="s">
        <v>1073</v>
      </c>
      <c r="D360" s="58" t="s">
        <v>1145</v>
      </c>
      <c r="E360" s="56" t="s">
        <v>186</v>
      </c>
      <c r="F360" s="65" t="s">
        <v>1146</v>
      </c>
      <c r="G360" s="65" t="s">
        <v>1149</v>
      </c>
      <c r="H360" s="63" t="s">
        <v>1156</v>
      </c>
      <c r="I360" s="63" t="s">
        <v>1080</v>
      </c>
      <c r="J360" s="61">
        <v>1</v>
      </c>
      <c r="K360" s="60">
        <v>19000</v>
      </c>
      <c r="L360" s="60">
        <f t="shared" si="7"/>
        <v>19000</v>
      </c>
      <c r="M360" s="55" t="s">
        <v>66</v>
      </c>
    </row>
    <row r="361" spans="2:13" ht="102" x14ac:dyDescent="0.2">
      <c r="B361" s="68" t="s">
        <v>785</v>
      </c>
      <c r="C361" s="57" t="s">
        <v>1073</v>
      </c>
      <c r="D361" s="58" t="s">
        <v>1145</v>
      </c>
      <c r="E361" s="56" t="s">
        <v>186</v>
      </c>
      <c r="F361" s="65" t="s">
        <v>1146</v>
      </c>
      <c r="G361" s="65" t="s">
        <v>1149</v>
      </c>
      <c r="H361" s="63" t="s">
        <v>1157</v>
      </c>
      <c r="I361" s="63" t="s">
        <v>1080</v>
      </c>
      <c r="J361" s="61">
        <v>1</v>
      </c>
      <c r="K361" s="60">
        <v>19000</v>
      </c>
      <c r="L361" s="60">
        <f t="shared" si="7"/>
        <v>19000</v>
      </c>
      <c r="M361" s="55" t="s">
        <v>66</v>
      </c>
    </row>
    <row r="362" spans="2:13" ht="102" x14ac:dyDescent="0.2">
      <c r="B362" s="68" t="s">
        <v>785</v>
      </c>
      <c r="C362" s="57" t="s">
        <v>1073</v>
      </c>
      <c r="D362" s="58" t="s">
        <v>1145</v>
      </c>
      <c r="E362" s="56" t="s">
        <v>186</v>
      </c>
      <c r="F362" s="65" t="s">
        <v>1146</v>
      </c>
      <c r="G362" s="65" t="s">
        <v>1149</v>
      </c>
      <c r="H362" s="63" t="s">
        <v>1158</v>
      </c>
      <c r="I362" s="63" t="s">
        <v>1080</v>
      </c>
      <c r="J362" s="61">
        <v>1</v>
      </c>
      <c r="K362" s="60">
        <v>19000</v>
      </c>
      <c r="L362" s="60">
        <f t="shared" si="7"/>
        <v>19000</v>
      </c>
      <c r="M362" s="55" t="s">
        <v>66</v>
      </c>
    </row>
    <row r="363" spans="2:13" ht="102" x14ac:dyDescent="0.2">
      <c r="B363" s="68" t="s">
        <v>785</v>
      </c>
      <c r="C363" s="57" t="s">
        <v>1073</v>
      </c>
      <c r="D363" s="58" t="s">
        <v>1145</v>
      </c>
      <c r="E363" s="56" t="s">
        <v>186</v>
      </c>
      <c r="F363" s="65" t="s">
        <v>1146</v>
      </c>
      <c r="G363" s="65" t="s">
        <v>1149</v>
      </c>
      <c r="H363" s="63" t="s">
        <v>1159</v>
      </c>
      <c r="I363" s="63" t="s">
        <v>1080</v>
      </c>
      <c r="J363" s="61">
        <v>1</v>
      </c>
      <c r="K363" s="60">
        <v>16000</v>
      </c>
      <c r="L363" s="60">
        <f t="shared" si="7"/>
        <v>16000</v>
      </c>
      <c r="M363" s="55" t="s">
        <v>66</v>
      </c>
    </row>
    <row r="364" spans="2:13" ht="102" x14ac:dyDescent="0.2">
      <c r="B364" s="68" t="s">
        <v>785</v>
      </c>
      <c r="C364" s="57" t="s">
        <v>1073</v>
      </c>
      <c r="D364" s="58" t="s">
        <v>1145</v>
      </c>
      <c r="E364" s="56" t="s">
        <v>186</v>
      </c>
      <c r="F364" s="65" t="s">
        <v>1146</v>
      </c>
      <c r="G364" s="65" t="s">
        <v>1149</v>
      </c>
      <c r="H364" s="63" t="s">
        <v>1160</v>
      </c>
      <c r="I364" s="63" t="s">
        <v>1080</v>
      </c>
      <c r="J364" s="61">
        <v>1</v>
      </c>
      <c r="K364" s="60">
        <v>17000</v>
      </c>
      <c r="L364" s="60">
        <f t="shared" si="7"/>
        <v>17000</v>
      </c>
      <c r="M364" s="55" t="s">
        <v>66</v>
      </c>
    </row>
    <row r="365" spans="2:13" ht="108" x14ac:dyDescent="0.2">
      <c r="B365" s="68" t="s">
        <v>785</v>
      </c>
      <c r="C365" s="57" t="s">
        <v>1073</v>
      </c>
      <c r="D365" s="58" t="s">
        <v>1145</v>
      </c>
      <c r="E365" s="56" t="s">
        <v>186</v>
      </c>
      <c r="F365" s="65" t="s">
        <v>1161</v>
      </c>
      <c r="G365" s="65" t="s">
        <v>1149</v>
      </c>
      <c r="H365" s="63" t="s">
        <v>1162</v>
      </c>
      <c r="I365" s="63" t="s">
        <v>1080</v>
      </c>
      <c r="J365" s="61">
        <v>1</v>
      </c>
      <c r="K365" s="60">
        <v>16000</v>
      </c>
      <c r="L365" s="60">
        <f t="shared" si="7"/>
        <v>16000</v>
      </c>
      <c r="M365" s="55" t="s">
        <v>66</v>
      </c>
    </row>
    <row r="366" spans="2:13" ht="51" x14ac:dyDescent="0.2">
      <c r="B366" s="68" t="s">
        <v>785</v>
      </c>
      <c r="C366" s="57" t="s">
        <v>1073</v>
      </c>
      <c r="D366" s="58" t="s">
        <v>1054</v>
      </c>
      <c r="E366" s="56" t="s">
        <v>84</v>
      </c>
      <c r="F366" s="65" t="s">
        <v>1142</v>
      </c>
      <c r="G366" s="65">
        <v>92090625</v>
      </c>
      <c r="H366" s="63" t="s">
        <v>1163</v>
      </c>
      <c r="I366" s="63" t="s">
        <v>131</v>
      </c>
      <c r="J366" s="61">
        <v>1</v>
      </c>
      <c r="K366" s="60">
        <v>5300</v>
      </c>
      <c r="L366" s="60">
        <f t="shared" si="7"/>
        <v>5300</v>
      </c>
      <c r="M366" s="55" t="s">
        <v>66</v>
      </c>
    </row>
    <row r="367" spans="2:13" ht="25.5" x14ac:dyDescent="0.2">
      <c r="B367" s="68" t="s">
        <v>785</v>
      </c>
      <c r="C367" s="57" t="s">
        <v>1073</v>
      </c>
      <c r="D367" s="58" t="s">
        <v>1164</v>
      </c>
      <c r="E367" s="56" t="s">
        <v>84</v>
      </c>
      <c r="F367" s="65" t="s">
        <v>1165</v>
      </c>
      <c r="G367" s="65" t="s">
        <v>1166</v>
      </c>
      <c r="H367" s="63" t="s">
        <v>1167</v>
      </c>
      <c r="I367" s="63" t="s">
        <v>2117</v>
      </c>
      <c r="J367" s="61">
        <v>1</v>
      </c>
      <c r="K367" s="60">
        <v>1500</v>
      </c>
      <c r="L367" s="60">
        <f t="shared" si="7"/>
        <v>1500</v>
      </c>
      <c r="M367" s="55" t="s">
        <v>66</v>
      </c>
    </row>
    <row r="368" spans="2:13" ht="25.5" x14ac:dyDescent="0.2">
      <c r="B368" s="68" t="s">
        <v>785</v>
      </c>
      <c r="C368" s="57" t="s">
        <v>1073</v>
      </c>
      <c r="D368" s="58" t="s">
        <v>1168</v>
      </c>
      <c r="E368" s="56" t="s">
        <v>223</v>
      </c>
      <c r="F368" s="65" t="s">
        <v>1142</v>
      </c>
      <c r="G368" s="65">
        <v>90016717</v>
      </c>
      <c r="H368" s="63" t="s">
        <v>1169</v>
      </c>
      <c r="I368" s="63" t="s">
        <v>131</v>
      </c>
      <c r="J368" s="61">
        <v>1</v>
      </c>
      <c r="K368" s="60">
        <v>5500</v>
      </c>
      <c r="L368" s="60">
        <f t="shared" si="7"/>
        <v>5500</v>
      </c>
      <c r="M368" s="55" t="s">
        <v>66</v>
      </c>
    </row>
    <row r="369" spans="2:13" ht="38.25" x14ac:dyDescent="0.2">
      <c r="B369" s="68" t="s">
        <v>785</v>
      </c>
      <c r="C369" s="57" t="s">
        <v>1073</v>
      </c>
      <c r="D369" s="58" t="s">
        <v>238</v>
      </c>
      <c r="E369" s="56" t="s">
        <v>1170</v>
      </c>
      <c r="F369" s="65" t="s">
        <v>1171</v>
      </c>
      <c r="G369" s="65">
        <v>92011550</v>
      </c>
      <c r="H369" s="63" t="s">
        <v>1172</v>
      </c>
      <c r="I369" s="63" t="s">
        <v>2117</v>
      </c>
      <c r="J369" s="61">
        <v>1</v>
      </c>
      <c r="K369" s="60">
        <v>3500</v>
      </c>
      <c r="L369" s="60">
        <f t="shared" si="7"/>
        <v>3500</v>
      </c>
      <c r="M369" s="55" t="s">
        <v>66</v>
      </c>
    </row>
    <row r="370" spans="2:13" ht="61.5" x14ac:dyDescent="0.2">
      <c r="B370" s="68" t="s">
        <v>785</v>
      </c>
      <c r="C370" s="57" t="s">
        <v>1173</v>
      </c>
      <c r="D370" s="58" t="s">
        <v>83</v>
      </c>
      <c r="E370" s="56" t="s">
        <v>101</v>
      </c>
      <c r="F370" s="65">
        <v>30103605</v>
      </c>
      <c r="G370" s="65" t="s">
        <v>1174</v>
      </c>
      <c r="H370" s="63" t="s">
        <v>1175</v>
      </c>
      <c r="I370" s="63" t="s">
        <v>2117</v>
      </c>
      <c r="J370" s="61">
        <v>1</v>
      </c>
      <c r="K370" s="60">
        <v>3960</v>
      </c>
      <c r="L370" s="60">
        <f t="shared" si="7"/>
        <v>3960</v>
      </c>
      <c r="M370" s="55" t="s">
        <v>66</v>
      </c>
    </row>
    <row r="371" spans="2:13" ht="61.5" x14ac:dyDescent="0.2">
      <c r="B371" s="68" t="s">
        <v>785</v>
      </c>
      <c r="C371" s="57" t="s">
        <v>1173</v>
      </c>
      <c r="D371" s="58" t="s">
        <v>83</v>
      </c>
      <c r="E371" s="56" t="s">
        <v>101</v>
      </c>
      <c r="F371" s="65" t="s">
        <v>1176</v>
      </c>
      <c r="G371" s="65" t="s">
        <v>1177</v>
      </c>
      <c r="H371" s="63" t="s">
        <v>1175</v>
      </c>
      <c r="I371" s="63" t="s">
        <v>2117</v>
      </c>
      <c r="J371" s="61">
        <v>1</v>
      </c>
      <c r="K371" s="60">
        <v>3960</v>
      </c>
      <c r="L371" s="60">
        <f t="shared" si="7"/>
        <v>3960</v>
      </c>
      <c r="M371" s="55" t="s">
        <v>66</v>
      </c>
    </row>
    <row r="372" spans="2:13" ht="63.75" x14ac:dyDescent="0.2">
      <c r="B372" s="68" t="s">
        <v>785</v>
      </c>
      <c r="C372" s="57" t="s">
        <v>1173</v>
      </c>
      <c r="D372" s="58" t="s">
        <v>83</v>
      </c>
      <c r="E372" s="56" t="s">
        <v>87</v>
      </c>
      <c r="F372" s="65" t="s">
        <v>1176</v>
      </c>
      <c r="G372" s="65" t="s">
        <v>1178</v>
      </c>
      <c r="H372" s="63" t="s">
        <v>1179</v>
      </c>
      <c r="I372" s="63" t="s">
        <v>2117</v>
      </c>
      <c r="J372" s="61">
        <v>1</v>
      </c>
      <c r="K372" s="60">
        <v>4680</v>
      </c>
      <c r="L372" s="60">
        <f t="shared" si="7"/>
        <v>4680</v>
      </c>
      <c r="M372" s="55" t="s">
        <v>66</v>
      </c>
    </row>
    <row r="373" spans="2:13" ht="49.5" x14ac:dyDescent="0.2">
      <c r="B373" s="68" t="s">
        <v>785</v>
      </c>
      <c r="C373" s="57" t="s">
        <v>1173</v>
      </c>
      <c r="D373" s="58" t="s">
        <v>80</v>
      </c>
      <c r="E373" s="56" t="s">
        <v>870</v>
      </c>
      <c r="F373" s="65" t="s">
        <v>1180</v>
      </c>
      <c r="G373" s="65" t="s">
        <v>1180</v>
      </c>
      <c r="H373" s="63" t="s">
        <v>1181</v>
      </c>
      <c r="I373" s="63" t="s">
        <v>2117</v>
      </c>
      <c r="J373" s="61">
        <v>1</v>
      </c>
      <c r="K373" s="60">
        <v>312</v>
      </c>
      <c r="L373" s="60">
        <f t="shared" si="7"/>
        <v>312</v>
      </c>
      <c r="M373" s="55" t="s">
        <v>66</v>
      </c>
    </row>
    <row r="374" spans="2:13" ht="38.25" x14ac:dyDescent="0.2">
      <c r="B374" s="68" t="s">
        <v>785</v>
      </c>
      <c r="C374" s="57" t="s">
        <v>1173</v>
      </c>
      <c r="D374" s="58" t="s">
        <v>80</v>
      </c>
      <c r="E374" s="56" t="s">
        <v>870</v>
      </c>
      <c r="F374" s="65" t="s">
        <v>1180</v>
      </c>
      <c r="G374" s="65" t="s">
        <v>1177</v>
      </c>
      <c r="H374" s="63" t="s">
        <v>1182</v>
      </c>
      <c r="I374" s="63" t="s">
        <v>2117</v>
      </c>
      <c r="J374" s="61">
        <v>1</v>
      </c>
      <c r="K374" s="60">
        <v>282</v>
      </c>
      <c r="L374" s="60">
        <f t="shared" si="7"/>
        <v>282</v>
      </c>
      <c r="M374" s="55" t="s">
        <v>66</v>
      </c>
    </row>
    <row r="375" spans="2:13" ht="63.75" x14ac:dyDescent="0.2">
      <c r="B375" s="68" t="s">
        <v>785</v>
      </c>
      <c r="C375" s="57" t="s">
        <v>1173</v>
      </c>
      <c r="D375" s="58" t="s">
        <v>225</v>
      </c>
      <c r="E375" s="56" t="s">
        <v>97</v>
      </c>
      <c r="F375" s="65" t="s">
        <v>1176</v>
      </c>
      <c r="G375" s="65" t="s">
        <v>1183</v>
      </c>
      <c r="H375" s="63" t="s">
        <v>1184</v>
      </c>
      <c r="I375" s="63" t="s">
        <v>2117</v>
      </c>
      <c r="J375" s="61">
        <v>1</v>
      </c>
      <c r="K375" s="60">
        <v>1755</v>
      </c>
      <c r="L375" s="60">
        <f t="shared" si="7"/>
        <v>1755</v>
      </c>
      <c r="M375" s="55" t="s">
        <v>66</v>
      </c>
    </row>
    <row r="376" spans="2:13" ht="38.25" x14ac:dyDescent="0.2">
      <c r="B376" s="68" t="s">
        <v>785</v>
      </c>
      <c r="C376" s="57" t="s">
        <v>1173</v>
      </c>
      <c r="D376" s="58" t="s">
        <v>169</v>
      </c>
      <c r="E376" s="56" t="s">
        <v>97</v>
      </c>
      <c r="F376" s="65" t="s">
        <v>1176</v>
      </c>
      <c r="G376" s="65" t="s">
        <v>1174</v>
      </c>
      <c r="H376" s="63" t="s">
        <v>1185</v>
      </c>
      <c r="I376" s="63" t="s">
        <v>2117</v>
      </c>
      <c r="J376" s="61">
        <v>1</v>
      </c>
      <c r="K376" s="60">
        <v>2340</v>
      </c>
      <c r="L376" s="60">
        <f t="shared" si="7"/>
        <v>2340</v>
      </c>
      <c r="M376" s="55" t="s">
        <v>66</v>
      </c>
    </row>
    <row r="377" spans="2:13" ht="38.25" x14ac:dyDescent="0.2">
      <c r="B377" s="68" t="s">
        <v>785</v>
      </c>
      <c r="C377" s="57" t="s">
        <v>1173</v>
      </c>
      <c r="D377" s="58" t="s">
        <v>169</v>
      </c>
      <c r="E377" s="56" t="s">
        <v>97</v>
      </c>
      <c r="F377" s="65" t="s">
        <v>1176</v>
      </c>
      <c r="G377" s="65" t="s">
        <v>1186</v>
      </c>
      <c r="H377" s="63" t="s">
        <v>1187</v>
      </c>
      <c r="I377" s="63" t="s">
        <v>2117</v>
      </c>
      <c r="J377" s="61">
        <v>1</v>
      </c>
      <c r="K377" s="60">
        <v>11982</v>
      </c>
      <c r="L377" s="60">
        <f t="shared" si="7"/>
        <v>11982</v>
      </c>
      <c r="M377" s="55" t="s">
        <v>66</v>
      </c>
    </row>
    <row r="378" spans="2:13" ht="25.5" x14ac:dyDescent="0.2">
      <c r="B378" s="68" t="s">
        <v>785</v>
      </c>
      <c r="C378" s="57" t="s">
        <v>1173</v>
      </c>
      <c r="D378" s="58" t="s">
        <v>105</v>
      </c>
      <c r="E378" s="56" t="s">
        <v>97</v>
      </c>
      <c r="F378" s="65" t="s">
        <v>1176</v>
      </c>
      <c r="G378" s="65" t="s">
        <v>1188</v>
      </c>
      <c r="H378" s="63" t="s">
        <v>1189</v>
      </c>
      <c r="I378" s="63" t="s">
        <v>2117</v>
      </c>
      <c r="J378" s="61">
        <v>1</v>
      </c>
      <c r="K378" s="60">
        <v>4190.3999999999996</v>
      </c>
      <c r="L378" s="60">
        <f t="shared" si="7"/>
        <v>4190.3999999999996</v>
      </c>
      <c r="M378" s="55" t="s">
        <v>66</v>
      </c>
    </row>
    <row r="379" spans="2:13" ht="25.5" x14ac:dyDescent="0.2">
      <c r="B379" s="68" t="s">
        <v>785</v>
      </c>
      <c r="C379" s="57" t="s">
        <v>1173</v>
      </c>
      <c r="D379" s="58" t="s">
        <v>105</v>
      </c>
      <c r="E379" s="56" t="s">
        <v>97</v>
      </c>
      <c r="F379" s="65" t="s">
        <v>1176</v>
      </c>
      <c r="G379" s="65" t="s">
        <v>1188</v>
      </c>
      <c r="H379" s="63" t="s">
        <v>1189</v>
      </c>
      <c r="I379" s="63" t="s">
        <v>2117</v>
      </c>
      <c r="J379" s="61">
        <v>1</v>
      </c>
      <c r="K379" s="60">
        <v>4191.3999999999996</v>
      </c>
      <c r="L379" s="60">
        <f t="shared" si="7"/>
        <v>4191.3999999999996</v>
      </c>
      <c r="M379" s="55" t="s">
        <v>66</v>
      </c>
    </row>
    <row r="380" spans="2:13" ht="38.25" x14ac:dyDescent="0.2">
      <c r="B380" s="68" t="s">
        <v>785</v>
      </c>
      <c r="C380" s="57" t="s">
        <v>1173</v>
      </c>
      <c r="D380" s="58" t="s">
        <v>105</v>
      </c>
      <c r="E380" s="56" t="s">
        <v>97</v>
      </c>
      <c r="F380" s="65" t="s">
        <v>1176</v>
      </c>
      <c r="G380" s="65" t="s">
        <v>1177</v>
      </c>
      <c r="H380" s="63" t="s">
        <v>1190</v>
      </c>
      <c r="I380" s="63" t="s">
        <v>2117</v>
      </c>
      <c r="J380" s="61">
        <v>1</v>
      </c>
      <c r="K380" s="60">
        <v>2340</v>
      </c>
      <c r="L380" s="60">
        <f t="shared" si="7"/>
        <v>2340</v>
      </c>
      <c r="M380" s="55" t="s">
        <v>66</v>
      </c>
    </row>
    <row r="381" spans="2:13" ht="49.5" x14ac:dyDescent="0.2">
      <c r="B381" s="68" t="s">
        <v>785</v>
      </c>
      <c r="C381" s="57" t="s">
        <v>1191</v>
      </c>
      <c r="D381" s="58" t="s">
        <v>105</v>
      </c>
      <c r="E381" s="56" t="s">
        <v>101</v>
      </c>
      <c r="F381" s="65" t="s">
        <v>1176</v>
      </c>
      <c r="G381" s="65" t="s">
        <v>1192</v>
      </c>
      <c r="H381" s="63" t="s">
        <v>1193</v>
      </c>
      <c r="I381" s="63" t="s">
        <v>2117</v>
      </c>
      <c r="J381" s="61">
        <v>1</v>
      </c>
      <c r="K381" s="60">
        <v>2520</v>
      </c>
      <c r="L381" s="60">
        <f t="shared" si="7"/>
        <v>2520</v>
      </c>
      <c r="M381" s="55" t="s">
        <v>66</v>
      </c>
    </row>
    <row r="382" spans="2:13" ht="74.25" x14ac:dyDescent="0.2">
      <c r="B382" s="68" t="s">
        <v>785</v>
      </c>
      <c r="C382" s="57" t="s">
        <v>1173</v>
      </c>
      <c r="D382" s="58" t="s">
        <v>105</v>
      </c>
      <c r="E382" s="56" t="s">
        <v>101</v>
      </c>
      <c r="F382" s="65" t="s">
        <v>1176</v>
      </c>
      <c r="G382" s="65" t="s">
        <v>1183</v>
      </c>
      <c r="H382" s="63" t="s">
        <v>1194</v>
      </c>
      <c r="I382" s="63" t="s">
        <v>2117</v>
      </c>
      <c r="J382" s="61">
        <v>1</v>
      </c>
      <c r="K382" s="60">
        <v>3000</v>
      </c>
      <c r="L382" s="60">
        <f t="shared" si="7"/>
        <v>3000</v>
      </c>
      <c r="M382" s="55" t="s">
        <v>66</v>
      </c>
    </row>
    <row r="383" spans="2:13" ht="72" x14ac:dyDescent="0.2">
      <c r="B383" s="68" t="s">
        <v>785</v>
      </c>
      <c r="C383" s="57" t="s">
        <v>1173</v>
      </c>
      <c r="D383" s="58" t="s">
        <v>105</v>
      </c>
      <c r="E383" s="56" t="s">
        <v>101</v>
      </c>
      <c r="F383" s="65" t="s">
        <v>1176</v>
      </c>
      <c r="G383" s="65" t="s">
        <v>1183</v>
      </c>
      <c r="H383" s="63" t="s">
        <v>1195</v>
      </c>
      <c r="I383" s="63" t="s">
        <v>2117</v>
      </c>
      <c r="J383" s="61">
        <v>1</v>
      </c>
      <c r="K383" s="60">
        <v>3000</v>
      </c>
      <c r="L383" s="60">
        <f t="shared" si="7"/>
        <v>3000</v>
      </c>
      <c r="M383" s="55" t="s">
        <v>66</v>
      </c>
    </row>
    <row r="384" spans="2:13" ht="38.25" x14ac:dyDescent="0.2">
      <c r="B384" s="68" t="s">
        <v>785</v>
      </c>
      <c r="C384" s="57" t="s">
        <v>1173</v>
      </c>
      <c r="D384" s="58" t="s">
        <v>105</v>
      </c>
      <c r="E384" s="56" t="s">
        <v>101</v>
      </c>
      <c r="F384" s="65" t="s">
        <v>1176</v>
      </c>
      <c r="G384" s="65" t="s">
        <v>1196</v>
      </c>
      <c r="H384" s="63" t="s">
        <v>1197</v>
      </c>
      <c r="I384" s="63" t="s">
        <v>2117</v>
      </c>
      <c r="J384" s="61">
        <v>1</v>
      </c>
      <c r="K384" s="60">
        <v>2100</v>
      </c>
      <c r="L384" s="60">
        <f t="shared" si="7"/>
        <v>2100</v>
      </c>
      <c r="M384" s="55" t="s">
        <v>66</v>
      </c>
    </row>
    <row r="385" spans="2:13" ht="62.25" x14ac:dyDescent="0.2">
      <c r="B385" s="68" t="s">
        <v>785</v>
      </c>
      <c r="C385" s="57" t="s">
        <v>1173</v>
      </c>
      <c r="D385" s="58" t="s">
        <v>105</v>
      </c>
      <c r="E385" s="56" t="s">
        <v>87</v>
      </c>
      <c r="F385" s="65" t="s">
        <v>1176</v>
      </c>
      <c r="G385" s="65" t="s">
        <v>1198</v>
      </c>
      <c r="H385" s="63" t="s">
        <v>1199</v>
      </c>
      <c r="I385" s="63" t="s">
        <v>2117</v>
      </c>
      <c r="J385" s="61">
        <v>1</v>
      </c>
      <c r="K385" s="60">
        <v>2160</v>
      </c>
      <c r="L385" s="60">
        <f t="shared" si="7"/>
        <v>2160</v>
      </c>
      <c r="M385" s="55" t="s">
        <v>66</v>
      </c>
    </row>
    <row r="386" spans="2:13" ht="50.25" x14ac:dyDescent="0.2">
      <c r="B386" s="68" t="s">
        <v>785</v>
      </c>
      <c r="C386" s="57" t="s">
        <v>1173</v>
      </c>
      <c r="D386" s="58" t="s">
        <v>105</v>
      </c>
      <c r="E386" s="56" t="s">
        <v>87</v>
      </c>
      <c r="F386" s="65" t="s">
        <v>1176</v>
      </c>
      <c r="G386" s="65" t="s">
        <v>1200</v>
      </c>
      <c r="H386" s="63" t="s">
        <v>1201</v>
      </c>
      <c r="I386" s="63" t="s">
        <v>2117</v>
      </c>
      <c r="J386" s="61">
        <v>1</v>
      </c>
      <c r="K386" s="60">
        <v>1170</v>
      </c>
      <c r="L386" s="60">
        <f t="shared" si="7"/>
        <v>1170</v>
      </c>
      <c r="M386" s="55" t="s">
        <v>66</v>
      </c>
    </row>
    <row r="387" spans="2:13" ht="63.75" x14ac:dyDescent="0.2">
      <c r="B387" s="68" t="s">
        <v>785</v>
      </c>
      <c r="C387" s="57" t="s">
        <v>1191</v>
      </c>
      <c r="D387" s="58" t="s">
        <v>105</v>
      </c>
      <c r="E387" s="56" t="s">
        <v>163</v>
      </c>
      <c r="F387" s="65" t="s">
        <v>1176</v>
      </c>
      <c r="G387" s="65" t="s">
        <v>1202</v>
      </c>
      <c r="H387" s="63" t="s">
        <v>1203</v>
      </c>
      <c r="I387" s="63" t="s">
        <v>2117</v>
      </c>
      <c r="J387" s="61">
        <v>1</v>
      </c>
      <c r="K387" s="60">
        <v>709.5</v>
      </c>
      <c r="L387" s="60">
        <f t="shared" si="7"/>
        <v>709.5</v>
      </c>
      <c r="M387" s="55" t="s">
        <v>66</v>
      </c>
    </row>
    <row r="388" spans="2:13" ht="38.25" x14ac:dyDescent="0.2">
      <c r="B388" s="68" t="s">
        <v>785</v>
      </c>
      <c r="C388" s="57" t="s">
        <v>1173</v>
      </c>
      <c r="D388" s="58" t="s">
        <v>105</v>
      </c>
      <c r="E388" s="56" t="s">
        <v>163</v>
      </c>
      <c r="F388" s="65" t="s">
        <v>1176</v>
      </c>
      <c r="G388" s="65" t="s">
        <v>1204</v>
      </c>
      <c r="H388" s="63" t="s">
        <v>1205</v>
      </c>
      <c r="I388" s="63" t="s">
        <v>2117</v>
      </c>
      <c r="J388" s="61">
        <v>1</v>
      </c>
      <c r="K388" s="60">
        <v>3576</v>
      </c>
      <c r="L388" s="60">
        <f t="shared" si="7"/>
        <v>3576</v>
      </c>
      <c r="M388" s="55" t="s">
        <v>66</v>
      </c>
    </row>
    <row r="389" spans="2:13" ht="38.25" x14ac:dyDescent="0.2">
      <c r="B389" s="68" t="s">
        <v>785</v>
      </c>
      <c r="C389" s="57" t="s">
        <v>1173</v>
      </c>
      <c r="D389" s="58" t="s">
        <v>105</v>
      </c>
      <c r="E389" s="56" t="s">
        <v>163</v>
      </c>
      <c r="F389" s="65" t="s">
        <v>1176</v>
      </c>
      <c r="G389" s="65" t="s">
        <v>1206</v>
      </c>
      <c r="H389" s="63" t="s">
        <v>1207</v>
      </c>
      <c r="I389" s="63" t="s">
        <v>2117</v>
      </c>
      <c r="J389" s="61">
        <v>1</v>
      </c>
      <c r="K389" s="60">
        <v>409.5</v>
      </c>
      <c r="L389" s="60">
        <f t="shared" si="7"/>
        <v>409.5</v>
      </c>
      <c r="M389" s="55" t="s">
        <v>66</v>
      </c>
    </row>
    <row r="390" spans="2:13" ht="50.25" x14ac:dyDescent="0.2">
      <c r="B390" s="68" t="s">
        <v>785</v>
      </c>
      <c r="C390" s="57" t="s">
        <v>1191</v>
      </c>
      <c r="D390" s="58" t="s">
        <v>105</v>
      </c>
      <c r="E390" s="56" t="s">
        <v>1208</v>
      </c>
      <c r="F390" s="65" t="s">
        <v>1176</v>
      </c>
      <c r="G390" s="65" t="s">
        <v>1209</v>
      </c>
      <c r="H390" s="63" t="s">
        <v>1210</v>
      </c>
      <c r="I390" s="63" t="s">
        <v>2117</v>
      </c>
      <c r="J390" s="61">
        <v>1</v>
      </c>
      <c r="K390" s="60">
        <v>4560</v>
      </c>
      <c r="L390" s="60">
        <f t="shared" si="7"/>
        <v>4560</v>
      </c>
      <c r="M390" s="55" t="s">
        <v>66</v>
      </c>
    </row>
    <row r="391" spans="2:13" ht="96.75" x14ac:dyDescent="0.2">
      <c r="B391" s="68" t="s">
        <v>785</v>
      </c>
      <c r="C391" s="57" t="s">
        <v>1173</v>
      </c>
      <c r="D391" s="58" t="s">
        <v>109</v>
      </c>
      <c r="E391" s="56" t="s">
        <v>97</v>
      </c>
      <c r="F391" s="65" t="s">
        <v>1176</v>
      </c>
      <c r="G391" s="65" t="s">
        <v>1211</v>
      </c>
      <c r="H391" s="63" t="s">
        <v>1212</v>
      </c>
      <c r="I391" s="63" t="s">
        <v>2117</v>
      </c>
      <c r="J391" s="61">
        <v>1</v>
      </c>
      <c r="K391" s="60">
        <v>3069</v>
      </c>
      <c r="L391" s="60">
        <f t="shared" si="7"/>
        <v>3069</v>
      </c>
      <c r="M391" s="55" t="s">
        <v>66</v>
      </c>
    </row>
    <row r="392" spans="2:13" ht="38.25" x14ac:dyDescent="0.2">
      <c r="B392" s="68" t="s">
        <v>785</v>
      </c>
      <c r="C392" s="57" t="s">
        <v>1173</v>
      </c>
      <c r="D392" s="58" t="s">
        <v>172</v>
      </c>
      <c r="E392" s="56" t="s">
        <v>97</v>
      </c>
      <c r="F392" s="65" t="s">
        <v>1176</v>
      </c>
      <c r="G392" s="65" t="s">
        <v>1213</v>
      </c>
      <c r="H392" s="63" t="s">
        <v>1214</v>
      </c>
      <c r="I392" s="63" t="s">
        <v>2117</v>
      </c>
      <c r="J392" s="61">
        <v>1</v>
      </c>
      <c r="K392" s="60">
        <v>6150</v>
      </c>
      <c r="L392" s="60">
        <f t="shared" si="7"/>
        <v>6150</v>
      </c>
      <c r="M392" s="55" t="s">
        <v>66</v>
      </c>
    </row>
    <row r="393" spans="2:13" ht="38.25" x14ac:dyDescent="0.2">
      <c r="B393" s="68" t="s">
        <v>785</v>
      </c>
      <c r="C393" s="57" t="s">
        <v>1173</v>
      </c>
      <c r="D393" s="58" t="s">
        <v>172</v>
      </c>
      <c r="E393" s="56" t="s">
        <v>1215</v>
      </c>
      <c r="F393" s="65" t="s">
        <v>1176</v>
      </c>
      <c r="G393" s="65" t="s">
        <v>1216</v>
      </c>
      <c r="H393" s="63" t="s">
        <v>1217</v>
      </c>
      <c r="I393" s="63" t="s">
        <v>2117</v>
      </c>
      <c r="J393" s="61">
        <v>1</v>
      </c>
      <c r="K393" s="60">
        <v>7380</v>
      </c>
      <c r="L393" s="60">
        <f t="shared" si="7"/>
        <v>7380</v>
      </c>
      <c r="M393" s="55" t="s">
        <v>66</v>
      </c>
    </row>
    <row r="394" spans="2:13" ht="38.25" x14ac:dyDescent="0.2">
      <c r="B394" s="68" t="s">
        <v>785</v>
      </c>
      <c r="C394" s="57" t="s">
        <v>1173</v>
      </c>
      <c r="D394" s="58" t="s">
        <v>93</v>
      </c>
      <c r="E394" s="56" t="s">
        <v>101</v>
      </c>
      <c r="F394" s="65" t="s">
        <v>1180</v>
      </c>
      <c r="G394" s="65" t="s">
        <v>1218</v>
      </c>
      <c r="H394" s="63" t="s">
        <v>1219</v>
      </c>
      <c r="I394" s="63" t="s">
        <v>2117</v>
      </c>
      <c r="J394" s="61">
        <v>1</v>
      </c>
      <c r="K394" s="60">
        <v>192</v>
      </c>
      <c r="L394" s="60">
        <f t="shared" si="7"/>
        <v>192</v>
      </c>
      <c r="M394" s="55" t="s">
        <v>66</v>
      </c>
    </row>
    <row r="395" spans="2:13" ht="48.75" x14ac:dyDescent="0.2">
      <c r="B395" s="68" t="s">
        <v>785</v>
      </c>
      <c r="C395" s="57" t="s">
        <v>1173</v>
      </c>
      <c r="D395" s="58" t="s">
        <v>1220</v>
      </c>
      <c r="E395" s="56" t="s">
        <v>84</v>
      </c>
      <c r="F395" s="65" t="s">
        <v>1221</v>
      </c>
      <c r="G395" s="65" t="s">
        <v>1222</v>
      </c>
      <c r="H395" s="63" t="s">
        <v>1223</v>
      </c>
      <c r="I395" s="63" t="s">
        <v>2117</v>
      </c>
      <c r="J395" s="61">
        <v>1</v>
      </c>
      <c r="K395" s="60">
        <v>15960</v>
      </c>
      <c r="L395" s="60">
        <f t="shared" si="7"/>
        <v>15960</v>
      </c>
      <c r="M395" s="55" t="s">
        <v>66</v>
      </c>
    </row>
    <row r="396" spans="2:13" ht="51" x14ac:dyDescent="0.2">
      <c r="B396" s="68" t="s">
        <v>785</v>
      </c>
      <c r="C396" s="57" t="s">
        <v>1173</v>
      </c>
      <c r="D396" s="58" t="s">
        <v>1220</v>
      </c>
      <c r="E396" s="56" t="s">
        <v>84</v>
      </c>
      <c r="F396" s="65" t="s">
        <v>1221</v>
      </c>
      <c r="G396" s="65" t="s">
        <v>1224</v>
      </c>
      <c r="H396" s="63" t="s">
        <v>1225</v>
      </c>
      <c r="I396" s="63" t="s">
        <v>2117</v>
      </c>
      <c r="J396" s="61">
        <v>1</v>
      </c>
      <c r="K396" s="60">
        <v>13000</v>
      </c>
      <c r="L396" s="60">
        <f t="shared" si="7"/>
        <v>13000</v>
      </c>
      <c r="M396" s="55" t="s">
        <v>66</v>
      </c>
    </row>
    <row r="397" spans="2:13" ht="62.25" x14ac:dyDescent="0.2">
      <c r="B397" s="68" t="s">
        <v>785</v>
      </c>
      <c r="C397" s="57" t="s">
        <v>1173</v>
      </c>
      <c r="D397" s="58" t="s">
        <v>83</v>
      </c>
      <c r="E397" s="56" t="s">
        <v>231</v>
      </c>
      <c r="F397" s="65" t="s">
        <v>1176</v>
      </c>
      <c r="G397" s="65" t="s">
        <v>1226</v>
      </c>
      <c r="H397" s="63" t="s">
        <v>1227</v>
      </c>
      <c r="I397" s="63" t="s">
        <v>2117</v>
      </c>
      <c r="J397" s="61">
        <v>1</v>
      </c>
      <c r="K397" s="60">
        <v>3510</v>
      </c>
      <c r="L397" s="60">
        <f t="shared" si="7"/>
        <v>3510</v>
      </c>
      <c r="M397" s="55" t="s">
        <v>66</v>
      </c>
    </row>
    <row r="398" spans="2:13" ht="38.25" x14ac:dyDescent="0.2">
      <c r="B398" s="68" t="s">
        <v>785</v>
      </c>
      <c r="C398" s="57" t="s">
        <v>1173</v>
      </c>
      <c r="D398" s="58" t="s">
        <v>83</v>
      </c>
      <c r="E398" s="56" t="s">
        <v>231</v>
      </c>
      <c r="F398" s="65" t="s">
        <v>1176</v>
      </c>
      <c r="G398" s="65" t="s">
        <v>1228</v>
      </c>
      <c r="H398" s="63" t="s">
        <v>1229</v>
      </c>
      <c r="I398" s="63" t="s">
        <v>2117</v>
      </c>
      <c r="J398" s="61">
        <v>1</v>
      </c>
      <c r="K398" s="60">
        <v>2925</v>
      </c>
      <c r="L398" s="60">
        <f t="shared" si="7"/>
        <v>2925</v>
      </c>
      <c r="M398" s="55" t="s">
        <v>66</v>
      </c>
    </row>
    <row r="399" spans="2:13" ht="38.25" x14ac:dyDescent="0.2">
      <c r="B399" s="68" t="s">
        <v>785</v>
      </c>
      <c r="C399" s="57" t="s">
        <v>124</v>
      </c>
      <c r="D399" s="58" t="s">
        <v>225</v>
      </c>
      <c r="E399" s="56" t="s">
        <v>159</v>
      </c>
      <c r="F399" s="65" t="s">
        <v>1230</v>
      </c>
      <c r="G399" s="65" t="s">
        <v>1231</v>
      </c>
      <c r="H399" s="63" t="s">
        <v>1232</v>
      </c>
      <c r="I399" s="63" t="s">
        <v>2117</v>
      </c>
      <c r="J399" s="61">
        <v>1</v>
      </c>
      <c r="K399" s="60">
        <v>14500</v>
      </c>
      <c r="L399" s="60">
        <f t="shared" si="7"/>
        <v>14500</v>
      </c>
      <c r="M399" s="55" t="s">
        <v>66</v>
      </c>
    </row>
    <row r="400" spans="2:13" ht="38.25" x14ac:dyDescent="0.2">
      <c r="B400" s="68" t="s">
        <v>785</v>
      </c>
      <c r="C400" s="57" t="s">
        <v>124</v>
      </c>
      <c r="D400" s="58" t="s">
        <v>225</v>
      </c>
      <c r="E400" s="56" t="s">
        <v>990</v>
      </c>
      <c r="F400" s="65" t="s">
        <v>1233</v>
      </c>
      <c r="G400" s="65" t="s">
        <v>1234</v>
      </c>
      <c r="H400" s="63" t="s">
        <v>1235</v>
      </c>
      <c r="I400" s="63" t="s">
        <v>2117</v>
      </c>
      <c r="J400" s="61">
        <v>1</v>
      </c>
      <c r="K400" s="60">
        <v>4700</v>
      </c>
      <c r="L400" s="60">
        <f t="shared" si="7"/>
        <v>4700</v>
      </c>
      <c r="M400" s="55" t="s">
        <v>66</v>
      </c>
    </row>
    <row r="401" spans="2:13" ht="51" x14ac:dyDescent="0.2">
      <c r="B401" s="68" t="s">
        <v>785</v>
      </c>
      <c r="C401" s="57" t="s">
        <v>124</v>
      </c>
      <c r="D401" s="58" t="s">
        <v>225</v>
      </c>
      <c r="E401" s="56" t="s">
        <v>1236</v>
      </c>
      <c r="F401" s="65" t="s">
        <v>1237</v>
      </c>
      <c r="G401" s="65" t="s">
        <v>1238</v>
      </c>
      <c r="H401" s="63" t="s">
        <v>1239</v>
      </c>
      <c r="I401" s="63" t="s">
        <v>2117</v>
      </c>
      <c r="J401" s="61">
        <v>1</v>
      </c>
      <c r="K401" s="60">
        <v>1600</v>
      </c>
      <c r="L401" s="60">
        <f>+J401*K401</f>
        <v>1600</v>
      </c>
      <c r="M401" s="55" t="s">
        <v>66</v>
      </c>
    </row>
    <row r="402" spans="2:13" ht="51" x14ac:dyDescent="0.2">
      <c r="B402" s="68" t="s">
        <v>785</v>
      </c>
      <c r="C402" s="57" t="s">
        <v>124</v>
      </c>
      <c r="D402" s="58" t="s">
        <v>155</v>
      </c>
      <c r="E402" s="56" t="s">
        <v>1240</v>
      </c>
      <c r="F402" s="65" t="s">
        <v>1241</v>
      </c>
      <c r="G402" s="65" t="s">
        <v>1242</v>
      </c>
      <c r="H402" s="63" t="s">
        <v>1243</v>
      </c>
      <c r="I402" s="63" t="s">
        <v>2117</v>
      </c>
      <c r="J402" s="61">
        <v>1</v>
      </c>
      <c r="K402" s="60">
        <v>1800</v>
      </c>
      <c r="L402" s="60">
        <f t="shared" ref="L402:L433" si="8">J402*K402</f>
        <v>1800</v>
      </c>
      <c r="M402" s="55" t="s">
        <v>66</v>
      </c>
    </row>
    <row r="403" spans="2:13" ht="51" x14ac:dyDescent="0.2">
      <c r="B403" s="68" t="s">
        <v>785</v>
      </c>
      <c r="C403" s="57" t="s">
        <v>124</v>
      </c>
      <c r="D403" s="58" t="s">
        <v>155</v>
      </c>
      <c r="E403" s="56" t="s">
        <v>1240</v>
      </c>
      <c r="F403" s="65" t="s">
        <v>1241</v>
      </c>
      <c r="G403" s="65" t="s">
        <v>1244</v>
      </c>
      <c r="H403" s="63" t="s">
        <v>1245</v>
      </c>
      <c r="I403" s="63" t="s">
        <v>2117</v>
      </c>
      <c r="J403" s="61">
        <v>1</v>
      </c>
      <c r="K403" s="60">
        <v>1200</v>
      </c>
      <c r="L403" s="60">
        <f t="shared" si="8"/>
        <v>1200</v>
      </c>
      <c r="M403" s="55" t="s">
        <v>66</v>
      </c>
    </row>
    <row r="404" spans="2:13" ht="51" x14ac:dyDescent="0.2">
      <c r="B404" s="68" t="s">
        <v>785</v>
      </c>
      <c r="C404" s="57" t="s">
        <v>124</v>
      </c>
      <c r="D404" s="58" t="s">
        <v>155</v>
      </c>
      <c r="E404" s="56" t="s">
        <v>1240</v>
      </c>
      <c r="F404" s="65" t="s">
        <v>1241</v>
      </c>
      <c r="G404" s="65" t="s">
        <v>1246</v>
      </c>
      <c r="H404" s="63" t="s">
        <v>1247</v>
      </c>
      <c r="I404" s="63" t="s">
        <v>2117</v>
      </c>
      <c r="J404" s="61">
        <v>1</v>
      </c>
      <c r="K404" s="60">
        <v>2700</v>
      </c>
      <c r="L404" s="60">
        <f t="shared" si="8"/>
        <v>2700</v>
      </c>
      <c r="M404" s="55" t="s">
        <v>66</v>
      </c>
    </row>
    <row r="405" spans="2:13" ht="51" x14ac:dyDescent="0.2">
      <c r="B405" s="68" t="s">
        <v>785</v>
      </c>
      <c r="C405" s="57" t="s">
        <v>124</v>
      </c>
      <c r="D405" s="58" t="s">
        <v>155</v>
      </c>
      <c r="E405" s="56" t="s">
        <v>1240</v>
      </c>
      <c r="F405" s="65" t="s">
        <v>1241</v>
      </c>
      <c r="G405" s="65" t="s">
        <v>1248</v>
      </c>
      <c r="H405" s="63" t="s">
        <v>1249</v>
      </c>
      <c r="I405" s="63" t="s">
        <v>2117</v>
      </c>
      <c r="J405" s="61">
        <v>1</v>
      </c>
      <c r="K405" s="60">
        <v>2100</v>
      </c>
      <c r="L405" s="60">
        <f t="shared" si="8"/>
        <v>2100</v>
      </c>
      <c r="M405" s="55" t="s">
        <v>66</v>
      </c>
    </row>
    <row r="406" spans="2:13" ht="51" x14ac:dyDescent="0.2">
      <c r="B406" s="68" t="s">
        <v>785</v>
      </c>
      <c r="C406" s="57" t="s">
        <v>124</v>
      </c>
      <c r="D406" s="58" t="s">
        <v>155</v>
      </c>
      <c r="E406" s="56" t="s">
        <v>1240</v>
      </c>
      <c r="F406" s="65" t="s">
        <v>1241</v>
      </c>
      <c r="G406" s="65" t="s">
        <v>1250</v>
      </c>
      <c r="H406" s="63" t="s">
        <v>1251</v>
      </c>
      <c r="I406" s="63" t="s">
        <v>2117</v>
      </c>
      <c r="J406" s="61">
        <v>1</v>
      </c>
      <c r="K406" s="60">
        <v>3000</v>
      </c>
      <c r="L406" s="60">
        <f t="shared" si="8"/>
        <v>3000</v>
      </c>
      <c r="M406" s="55" t="s">
        <v>66</v>
      </c>
    </row>
    <row r="407" spans="2:13" ht="51" x14ac:dyDescent="0.2">
      <c r="B407" s="68" t="s">
        <v>785</v>
      </c>
      <c r="C407" s="57" t="s">
        <v>124</v>
      </c>
      <c r="D407" s="58" t="s">
        <v>155</v>
      </c>
      <c r="E407" s="56" t="s">
        <v>1240</v>
      </c>
      <c r="F407" s="65" t="s">
        <v>1241</v>
      </c>
      <c r="G407" s="65" t="s">
        <v>1252</v>
      </c>
      <c r="H407" s="63" t="s">
        <v>1253</v>
      </c>
      <c r="I407" s="63" t="s">
        <v>2117</v>
      </c>
      <c r="J407" s="61">
        <v>1</v>
      </c>
      <c r="K407" s="60">
        <v>4100</v>
      </c>
      <c r="L407" s="60">
        <f t="shared" si="8"/>
        <v>4100</v>
      </c>
      <c r="M407" s="55" t="s">
        <v>66</v>
      </c>
    </row>
    <row r="408" spans="2:13" ht="51" x14ac:dyDescent="0.2">
      <c r="B408" s="68" t="s">
        <v>785</v>
      </c>
      <c r="C408" s="57" t="s">
        <v>124</v>
      </c>
      <c r="D408" s="58" t="s">
        <v>155</v>
      </c>
      <c r="E408" s="56" t="s">
        <v>1240</v>
      </c>
      <c r="F408" s="65" t="s">
        <v>1241</v>
      </c>
      <c r="G408" s="65" t="s">
        <v>1254</v>
      </c>
      <c r="H408" s="63" t="s">
        <v>1255</v>
      </c>
      <c r="I408" s="63" t="s">
        <v>2117</v>
      </c>
      <c r="J408" s="61">
        <v>1</v>
      </c>
      <c r="K408" s="60">
        <v>14000</v>
      </c>
      <c r="L408" s="60">
        <f t="shared" si="8"/>
        <v>14000</v>
      </c>
      <c r="M408" s="55" t="s">
        <v>66</v>
      </c>
    </row>
    <row r="409" spans="2:13" ht="63.75" x14ac:dyDescent="0.2">
      <c r="B409" s="68" t="s">
        <v>785</v>
      </c>
      <c r="C409" s="57" t="s">
        <v>124</v>
      </c>
      <c r="D409" s="58" t="s">
        <v>172</v>
      </c>
      <c r="E409" s="56" t="s">
        <v>1236</v>
      </c>
      <c r="F409" s="65" t="s">
        <v>1256</v>
      </c>
      <c r="G409" s="65" t="s">
        <v>1257</v>
      </c>
      <c r="H409" s="63" t="s">
        <v>1258</v>
      </c>
      <c r="I409" s="63" t="s">
        <v>2117</v>
      </c>
      <c r="J409" s="61">
        <v>1</v>
      </c>
      <c r="K409" s="60">
        <v>20000</v>
      </c>
      <c r="L409" s="60">
        <f t="shared" si="8"/>
        <v>20000</v>
      </c>
      <c r="M409" s="55" t="s">
        <v>66</v>
      </c>
    </row>
    <row r="410" spans="2:13" ht="139.5" x14ac:dyDescent="0.2">
      <c r="B410" s="68" t="s">
        <v>785</v>
      </c>
      <c r="C410" s="57" t="s">
        <v>124</v>
      </c>
      <c r="D410" s="58" t="s">
        <v>172</v>
      </c>
      <c r="E410" s="56" t="s">
        <v>1259</v>
      </c>
      <c r="F410" s="65" t="s">
        <v>1260</v>
      </c>
      <c r="G410" s="65" t="s">
        <v>1261</v>
      </c>
      <c r="H410" s="63" t="s">
        <v>1262</v>
      </c>
      <c r="I410" s="63" t="s">
        <v>2117</v>
      </c>
      <c r="J410" s="61">
        <v>1</v>
      </c>
      <c r="K410" s="60">
        <v>80000</v>
      </c>
      <c r="L410" s="60">
        <f t="shared" si="8"/>
        <v>80000</v>
      </c>
      <c r="M410" s="55" t="s">
        <v>66</v>
      </c>
    </row>
    <row r="411" spans="2:13" ht="127.5" x14ac:dyDescent="0.2">
      <c r="B411" s="68" t="s">
        <v>785</v>
      </c>
      <c r="C411" s="57" t="s">
        <v>124</v>
      </c>
      <c r="D411" s="58" t="s">
        <v>172</v>
      </c>
      <c r="E411" s="56" t="s">
        <v>1259</v>
      </c>
      <c r="F411" s="65" t="s">
        <v>1260</v>
      </c>
      <c r="G411" s="65" t="s">
        <v>1263</v>
      </c>
      <c r="H411" s="63" t="s">
        <v>1264</v>
      </c>
      <c r="I411" s="63" t="s">
        <v>2117</v>
      </c>
      <c r="J411" s="61">
        <v>1</v>
      </c>
      <c r="K411" s="60">
        <v>60000</v>
      </c>
      <c r="L411" s="60">
        <f t="shared" si="8"/>
        <v>60000</v>
      </c>
      <c r="M411" s="55" t="s">
        <v>66</v>
      </c>
    </row>
    <row r="412" spans="2:13" ht="127.5" x14ac:dyDescent="0.2">
      <c r="B412" s="68" t="s">
        <v>785</v>
      </c>
      <c r="C412" s="57" t="s">
        <v>124</v>
      </c>
      <c r="D412" s="58" t="s">
        <v>172</v>
      </c>
      <c r="E412" s="56" t="s">
        <v>1265</v>
      </c>
      <c r="F412" s="65" t="s">
        <v>1237</v>
      </c>
      <c r="G412" s="65" t="s">
        <v>1266</v>
      </c>
      <c r="H412" s="63" t="s">
        <v>1267</v>
      </c>
      <c r="I412" s="63" t="s">
        <v>2117</v>
      </c>
      <c r="J412" s="61">
        <v>1</v>
      </c>
      <c r="K412" s="60">
        <v>1600</v>
      </c>
      <c r="L412" s="60">
        <f t="shared" si="8"/>
        <v>1600</v>
      </c>
      <c r="M412" s="55" t="s">
        <v>66</v>
      </c>
    </row>
    <row r="413" spans="2:13" ht="177.75" x14ac:dyDescent="0.2">
      <c r="B413" s="68" t="s">
        <v>785</v>
      </c>
      <c r="C413" s="57">
        <v>20304</v>
      </c>
      <c r="D413" s="58" t="s">
        <v>172</v>
      </c>
      <c r="E413" s="56" t="s">
        <v>1265</v>
      </c>
      <c r="F413" s="65" t="s">
        <v>1268</v>
      </c>
      <c r="G413" s="65" t="s">
        <v>1269</v>
      </c>
      <c r="H413" s="63" t="s">
        <v>1270</v>
      </c>
      <c r="I413" s="63" t="s">
        <v>2117</v>
      </c>
      <c r="J413" s="61">
        <v>1</v>
      </c>
      <c r="K413" s="60">
        <v>40000</v>
      </c>
      <c r="L413" s="60">
        <f t="shared" si="8"/>
        <v>40000</v>
      </c>
      <c r="M413" s="55" t="s">
        <v>66</v>
      </c>
    </row>
    <row r="414" spans="2:13" ht="152.25" x14ac:dyDescent="0.2">
      <c r="B414" s="68" t="s">
        <v>785</v>
      </c>
      <c r="C414" s="57">
        <v>20304</v>
      </c>
      <c r="D414" s="58" t="s">
        <v>172</v>
      </c>
      <c r="E414" s="56" t="s">
        <v>1265</v>
      </c>
      <c r="F414" s="65" t="s">
        <v>1268</v>
      </c>
      <c r="G414" s="65" t="s">
        <v>1271</v>
      </c>
      <c r="H414" s="63" t="s">
        <v>1272</v>
      </c>
      <c r="I414" s="63" t="s">
        <v>2117</v>
      </c>
      <c r="J414" s="61">
        <v>1</v>
      </c>
      <c r="K414" s="60">
        <v>230000</v>
      </c>
      <c r="L414" s="60">
        <f t="shared" si="8"/>
        <v>230000</v>
      </c>
      <c r="M414" s="55" t="s">
        <v>66</v>
      </c>
    </row>
    <row r="415" spans="2:13" ht="152.25" x14ac:dyDescent="0.2">
      <c r="B415" s="68" t="s">
        <v>785</v>
      </c>
      <c r="C415" s="57">
        <v>20304</v>
      </c>
      <c r="D415" s="58" t="s">
        <v>172</v>
      </c>
      <c r="E415" s="56" t="s">
        <v>1265</v>
      </c>
      <c r="F415" s="65" t="s">
        <v>1268</v>
      </c>
      <c r="G415" s="65" t="s">
        <v>1271</v>
      </c>
      <c r="H415" s="63" t="s">
        <v>1272</v>
      </c>
      <c r="I415" s="63" t="s">
        <v>2117</v>
      </c>
      <c r="J415" s="61">
        <v>1</v>
      </c>
      <c r="K415" s="60">
        <v>230000</v>
      </c>
      <c r="L415" s="60">
        <f t="shared" si="8"/>
        <v>230000</v>
      </c>
      <c r="M415" s="55" t="s">
        <v>66</v>
      </c>
    </row>
    <row r="416" spans="2:13" ht="139.5" x14ac:dyDescent="0.2">
      <c r="B416" s="68" t="s">
        <v>785</v>
      </c>
      <c r="C416" s="57">
        <v>20304</v>
      </c>
      <c r="D416" s="58" t="s">
        <v>172</v>
      </c>
      <c r="E416" s="56" t="s">
        <v>1265</v>
      </c>
      <c r="F416" s="65" t="s">
        <v>1268</v>
      </c>
      <c r="G416" s="65" t="s">
        <v>1273</v>
      </c>
      <c r="H416" s="63" t="s">
        <v>1274</v>
      </c>
      <c r="I416" s="63" t="s">
        <v>2117</v>
      </c>
      <c r="J416" s="61">
        <v>1</v>
      </c>
      <c r="K416" s="60">
        <v>200000</v>
      </c>
      <c r="L416" s="60">
        <f t="shared" si="8"/>
        <v>200000</v>
      </c>
      <c r="M416" s="55" t="s">
        <v>66</v>
      </c>
    </row>
    <row r="417" spans="2:13" ht="114.75" x14ac:dyDescent="0.2">
      <c r="B417" s="68" t="s">
        <v>785</v>
      </c>
      <c r="C417" s="57">
        <v>20304</v>
      </c>
      <c r="D417" s="58" t="s">
        <v>172</v>
      </c>
      <c r="E417" s="56" t="s">
        <v>1265</v>
      </c>
      <c r="F417" s="65" t="s">
        <v>1275</v>
      </c>
      <c r="G417" s="65" t="s">
        <v>1276</v>
      </c>
      <c r="H417" s="63" t="s">
        <v>1277</v>
      </c>
      <c r="I417" s="63" t="s">
        <v>2117</v>
      </c>
      <c r="J417" s="61">
        <v>1</v>
      </c>
      <c r="K417" s="60">
        <v>30000</v>
      </c>
      <c r="L417" s="60">
        <f t="shared" si="8"/>
        <v>30000</v>
      </c>
      <c r="M417" s="55" t="s">
        <v>66</v>
      </c>
    </row>
    <row r="418" spans="2:13" ht="279" x14ac:dyDescent="0.2">
      <c r="B418" s="68" t="s">
        <v>785</v>
      </c>
      <c r="C418" s="57">
        <v>20304</v>
      </c>
      <c r="D418" s="58" t="s">
        <v>172</v>
      </c>
      <c r="E418" s="56" t="s">
        <v>1265</v>
      </c>
      <c r="F418" s="65" t="s">
        <v>1275</v>
      </c>
      <c r="G418" s="65" t="s">
        <v>1278</v>
      </c>
      <c r="H418" s="63" t="s">
        <v>1279</v>
      </c>
      <c r="I418" s="63" t="s">
        <v>2117</v>
      </c>
      <c r="J418" s="61">
        <v>1</v>
      </c>
      <c r="K418" s="60">
        <v>270000</v>
      </c>
      <c r="L418" s="60">
        <f t="shared" si="8"/>
        <v>270000</v>
      </c>
      <c r="M418" s="55" t="s">
        <v>66</v>
      </c>
    </row>
    <row r="419" spans="2:13" ht="190.5" x14ac:dyDescent="0.2">
      <c r="B419" s="68" t="s">
        <v>785</v>
      </c>
      <c r="C419" s="57">
        <v>20304</v>
      </c>
      <c r="D419" s="58" t="s">
        <v>172</v>
      </c>
      <c r="E419" s="56" t="s">
        <v>1265</v>
      </c>
      <c r="F419" s="65" t="s">
        <v>1275</v>
      </c>
      <c r="G419" s="65" t="s">
        <v>1280</v>
      </c>
      <c r="H419" s="63" t="s">
        <v>1281</v>
      </c>
      <c r="I419" s="63" t="s">
        <v>2117</v>
      </c>
      <c r="J419" s="61">
        <v>1</v>
      </c>
      <c r="K419" s="60">
        <v>350000</v>
      </c>
      <c r="L419" s="60">
        <f t="shared" si="8"/>
        <v>350000</v>
      </c>
      <c r="M419" s="55" t="s">
        <v>66</v>
      </c>
    </row>
    <row r="420" spans="2:13" ht="152.25" x14ac:dyDescent="0.2">
      <c r="B420" s="68" t="s">
        <v>785</v>
      </c>
      <c r="C420" s="57">
        <v>20304</v>
      </c>
      <c r="D420" s="58" t="s">
        <v>172</v>
      </c>
      <c r="E420" s="56" t="s">
        <v>1265</v>
      </c>
      <c r="F420" s="65" t="s">
        <v>1275</v>
      </c>
      <c r="G420" s="65" t="s">
        <v>1282</v>
      </c>
      <c r="H420" s="63" t="s">
        <v>1283</v>
      </c>
      <c r="I420" s="63" t="s">
        <v>2117</v>
      </c>
      <c r="J420" s="61">
        <v>1</v>
      </c>
      <c r="K420" s="60">
        <v>70000</v>
      </c>
      <c r="L420" s="60">
        <f t="shared" si="8"/>
        <v>70000</v>
      </c>
      <c r="M420" s="55" t="s">
        <v>66</v>
      </c>
    </row>
    <row r="421" spans="2:13" ht="139.5" x14ac:dyDescent="0.2">
      <c r="B421" s="68" t="s">
        <v>785</v>
      </c>
      <c r="C421" s="57">
        <v>20304</v>
      </c>
      <c r="D421" s="58" t="s">
        <v>172</v>
      </c>
      <c r="E421" s="56" t="s">
        <v>1265</v>
      </c>
      <c r="F421" s="65" t="s">
        <v>1275</v>
      </c>
      <c r="G421" s="65" t="s">
        <v>1284</v>
      </c>
      <c r="H421" s="63" t="s">
        <v>1274</v>
      </c>
      <c r="I421" s="63" t="s">
        <v>2117</v>
      </c>
      <c r="J421" s="61">
        <v>1</v>
      </c>
      <c r="K421" s="60">
        <v>270000</v>
      </c>
      <c r="L421" s="60">
        <f t="shared" si="8"/>
        <v>270000</v>
      </c>
      <c r="M421" s="55" t="s">
        <v>66</v>
      </c>
    </row>
    <row r="422" spans="2:13" ht="241.5" x14ac:dyDescent="0.2">
      <c r="B422" s="68" t="s">
        <v>785</v>
      </c>
      <c r="C422" s="57">
        <v>20304</v>
      </c>
      <c r="D422" s="58" t="s">
        <v>172</v>
      </c>
      <c r="E422" s="56" t="s">
        <v>1265</v>
      </c>
      <c r="F422" s="65" t="s">
        <v>1275</v>
      </c>
      <c r="G422" s="65" t="s">
        <v>1285</v>
      </c>
      <c r="H422" s="63" t="s">
        <v>1286</v>
      </c>
      <c r="I422" s="63" t="s">
        <v>2117</v>
      </c>
      <c r="J422" s="61">
        <v>1</v>
      </c>
      <c r="K422" s="60">
        <v>230000</v>
      </c>
      <c r="L422" s="60">
        <f t="shared" si="8"/>
        <v>230000</v>
      </c>
      <c r="M422" s="55" t="s">
        <v>66</v>
      </c>
    </row>
    <row r="423" spans="2:13" ht="241.5" x14ac:dyDescent="0.2">
      <c r="B423" s="68" t="s">
        <v>785</v>
      </c>
      <c r="C423" s="57">
        <v>20304</v>
      </c>
      <c r="D423" s="58" t="s">
        <v>172</v>
      </c>
      <c r="E423" s="56" t="s">
        <v>1265</v>
      </c>
      <c r="F423" s="65" t="s">
        <v>1275</v>
      </c>
      <c r="G423" s="65" t="s">
        <v>1287</v>
      </c>
      <c r="H423" s="63" t="s">
        <v>1288</v>
      </c>
      <c r="I423" s="63" t="s">
        <v>2117</v>
      </c>
      <c r="J423" s="61">
        <v>1</v>
      </c>
      <c r="K423" s="60">
        <v>200000</v>
      </c>
      <c r="L423" s="60">
        <f t="shared" si="8"/>
        <v>200000</v>
      </c>
      <c r="M423" s="55" t="s">
        <v>66</v>
      </c>
    </row>
    <row r="424" spans="2:13" ht="241.5" x14ac:dyDescent="0.2">
      <c r="B424" s="68" t="s">
        <v>785</v>
      </c>
      <c r="C424" s="57">
        <v>20304</v>
      </c>
      <c r="D424" s="58" t="s">
        <v>172</v>
      </c>
      <c r="E424" s="56" t="s">
        <v>1265</v>
      </c>
      <c r="F424" s="65" t="s">
        <v>1275</v>
      </c>
      <c r="G424" s="65" t="s">
        <v>1289</v>
      </c>
      <c r="H424" s="63" t="s">
        <v>1290</v>
      </c>
      <c r="I424" s="63" t="s">
        <v>2117</v>
      </c>
      <c r="J424" s="61">
        <v>1</v>
      </c>
      <c r="K424" s="60">
        <v>270000</v>
      </c>
      <c r="L424" s="60">
        <f t="shared" si="8"/>
        <v>270000</v>
      </c>
      <c r="M424" s="55" t="s">
        <v>66</v>
      </c>
    </row>
    <row r="425" spans="2:13" ht="139.5" x14ac:dyDescent="0.2">
      <c r="B425" s="68" t="s">
        <v>785</v>
      </c>
      <c r="C425" s="57">
        <v>20304</v>
      </c>
      <c r="D425" s="58" t="s">
        <v>172</v>
      </c>
      <c r="E425" s="56" t="s">
        <v>1291</v>
      </c>
      <c r="F425" s="65" t="s">
        <v>1275</v>
      </c>
      <c r="G425" s="65" t="s">
        <v>1292</v>
      </c>
      <c r="H425" s="63" t="s">
        <v>1293</v>
      </c>
      <c r="I425" s="63" t="s">
        <v>2117</v>
      </c>
      <c r="J425" s="61">
        <v>1</v>
      </c>
      <c r="K425" s="60">
        <v>20000</v>
      </c>
      <c r="L425" s="60">
        <f t="shared" si="8"/>
        <v>20000</v>
      </c>
      <c r="M425" s="55" t="s">
        <v>66</v>
      </c>
    </row>
    <row r="426" spans="2:13" ht="150.75" x14ac:dyDescent="0.2">
      <c r="B426" s="68" t="s">
        <v>785</v>
      </c>
      <c r="C426" s="57" t="s">
        <v>124</v>
      </c>
      <c r="D426" s="58" t="s">
        <v>172</v>
      </c>
      <c r="E426" s="56" t="s">
        <v>1294</v>
      </c>
      <c r="F426" s="65" t="s">
        <v>1275</v>
      </c>
      <c r="G426" s="65" t="s">
        <v>1295</v>
      </c>
      <c r="H426" s="63" t="s">
        <v>1296</v>
      </c>
      <c r="I426" s="63" t="s">
        <v>2117</v>
      </c>
      <c r="J426" s="61">
        <v>1</v>
      </c>
      <c r="K426" s="60">
        <v>200000</v>
      </c>
      <c r="L426" s="60">
        <f t="shared" si="8"/>
        <v>200000</v>
      </c>
      <c r="M426" s="55" t="s">
        <v>66</v>
      </c>
    </row>
    <row r="427" spans="2:13" ht="162.75" x14ac:dyDescent="0.2">
      <c r="B427" s="68" t="s">
        <v>785</v>
      </c>
      <c r="C427" s="57" t="s">
        <v>124</v>
      </c>
      <c r="D427" s="58" t="s">
        <v>172</v>
      </c>
      <c r="E427" s="56" t="s">
        <v>1294</v>
      </c>
      <c r="F427" s="65" t="s">
        <v>1275</v>
      </c>
      <c r="G427" s="65" t="s">
        <v>1295</v>
      </c>
      <c r="H427" s="63" t="s">
        <v>1297</v>
      </c>
      <c r="I427" s="63" t="s">
        <v>2117</v>
      </c>
      <c r="J427" s="61">
        <v>1</v>
      </c>
      <c r="K427" s="60">
        <v>250000</v>
      </c>
      <c r="L427" s="60">
        <f t="shared" si="8"/>
        <v>250000</v>
      </c>
      <c r="M427" s="55" t="s">
        <v>66</v>
      </c>
    </row>
    <row r="428" spans="2:13" ht="51" x14ac:dyDescent="0.2">
      <c r="B428" s="68" t="s">
        <v>785</v>
      </c>
      <c r="C428" s="57" t="s">
        <v>124</v>
      </c>
      <c r="D428" s="58" t="s">
        <v>210</v>
      </c>
      <c r="E428" s="56" t="s">
        <v>84</v>
      </c>
      <c r="F428" s="65" t="s">
        <v>1298</v>
      </c>
      <c r="G428" s="65" t="s">
        <v>1299</v>
      </c>
      <c r="H428" s="63" t="s">
        <v>1245</v>
      </c>
      <c r="I428" s="63" t="s">
        <v>2117</v>
      </c>
      <c r="J428" s="61">
        <v>1</v>
      </c>
      <c r="K428" s="60">
        <v>1200</v>
      </c>
      <c r="L428" s="60">
        <f t="shared" si="8"/>
        <v>1200</v>
      </c>
      <c r="M428" s="55" t="s">
        <v>66</v>
      </c>
    </row>
    <row r="429" spans="2:13" ht="89.25" x14ac:dyDescent="0.2">
      <c r="B429" s="68" t="s">
        <v>785</v>
      </c>
      <c r="C429" s="57" t="s">
        <v>124</v>
      </c>
      <c r="D429" s="58" t="s">
        <v>210</v>
      </c>
      <c r="E429" s="56" t="s">
        <v>84</v>
      </c>
      <c r="F429" s="65" t="s">
        <v>1298</v>
      </c>
      <c r="G429" s="65">
        <v>92081566</v>
      </c>
      <c r="H429" s="63" t="s">
        <v>1300</v>
      </c>
      <c r="I429" s="63" t="s">
        <v>2117</v>
      </c>
      <c r="J429" s="61">
        <v>1</v>
      </c>
      <c r="K429" s="60">
        <v>4500</v>
      </c>
      <c r="L429" s="60">
        <f t="shared" si="8"/>
        <v>4500</v>
      </c>
      <c r="M429" s="55" t="s">
        <v>66</v>
      </c>
    </row>
    <row r="430" spans="2:13" ht="127.5" x14ac:dyDescent="0.2">
      <c r="B430" s="68" t="s">
        <v>785</v>
      </c>
      <c r="C430" s="57">
        <v>20304</v>
      </c>
      <c r="D430" s="58">
        <v>110</v>
      </c>
      <c r="E430" s="56" t="s">
        <v>84</v>
      </c>
      <c r="F430" s="65" t="s">
        <v>1301</v>
      </c>
      <c r="G430" s="65" t="s">
        <v>1302</v>
      </c>
      <c r="H430" s="63" t="s">
        <v>1303</v>
      </c>
      <c r="I430" s="63" t="s">
        <v>2117</v>
      </c>
      <c r="J430" s="61">
        <v>1</v>
      </c>
      <c r="K430" s="60">
        <v>8400</v>
      </c>
      <c r="L430" s="60">
        <f t="shared" si="8"/>
        <v>8400</v>
      </c>
      <c r="M430" s="55" t="s">
        <v>66</v>
      </c>
    </row>
    <row r="431" spans="2:13" ht="76.5" x14ac:dyDescent="0.2">
      <c r="B431" s="68" t="s">
        <v>785</v>
      </c>
      <c r="C431" s="57" t="s">
        <v>124</v>
      </c>
      <c r="D431" s="58" t="s">
        <v>210</v>
      </c>
      <c r="E431" s="56" t="s">
        <v>87</v>
      </c>
      <c r="F431" s="65" t="s">
        <v>1298</v>
      </c>
      <c r="G431" s="65" t="s">
        <v>1304</v>
      </c>
      <c r="H431" s="63" t="s">
        <v>1305</v>
      </c>
      <c r="I431" s="63" t="s">
        <v>2117</v>
      </c>
      <c r="J431" s="61">
        <v>1</v>
      </c>
      <c r="K431" s="60">
        <v>5500</v>
      </c>
      <c r="L431" s="60">
        <f t="shared" si="8"/>
        <v>5500</v>
      </c>
      <c r="M431" s="55" t="s">
        <v>66</v>
      </c>
    </row>
    <row r="432" spans="2:13" ht="191.25" x14ac:dyDescent="0.2">
      <c r="B432" s="68" t="s">
        <v>785</v>
      </c>
      <c r="C432" s="57" t="s">
        <v>124</v>
      </c>
      <c r="D432" s="58" t="s">
        <v>90</v>
      </c>
      <c r="E432" s="56" t="s">
        <v>84</v>
      </c>
      <c r="F432" s="65" t="s">
        <v>1306</v>
      </c>
      <c r="G432" s="65" t="s">
        <v>1307</v>
      </c>
      <c r="H432" s="63" t="s">
        <v>1308</v>
      </c>
      <c r="I432" s="63" t="s">
        <v>2117</v>
      </c>
      <c r="J432" s="61">
        <v>1</v>
      </c>
      <c r="K432" s="60">
        <v>2000000</v>
      </c>
      <c r="L432" s="60">
        <f t="shared" si="8"/>
        <v>2000000</v>
      </c>
      <c r="M432" s="55" t="s">
        <v>66</v>
      </c>
    </row>
    <row r="433" spans="2:13" ht="63.75" x14ac:dyDescent="0.2">
      <c r="B433" s="68" t="s">
        <v>785</v>
      </c>
      <c r="C433" s="57" t="s">
        <v>124</v>
      </c>
      <c r="D433" s="58" t="s">
        <v>90</v>
      </c>
      <c r="E433" s="56" t="s">
        <v>84</v>
      </c>
      <c r="F433" s="65" t="s">
        <v>1309</v>
      </c>
      <c r="G433" s="65" t="s">
        <v>1310</v>
      </c>
      <c r="H433" s="63" t="s">
        <v>1311</v>
      </c>
      <c r="I433" s="63" t="s">
        <v>2117</v>
      </c>
      <c r="J433" s="61">
        <v>1</v>
      </c>
      <c r="K433" s="60">
        <v>35000</v>
      </c>
      <c r="L433" s="60">
        <f t="shared" si="8"/>
        <v>35000</v>
      </c>
      <c r="M433" s="55" t="s">
        <v>66</v>
      </c>
    </row>
    <row r="434" spans="2:13" ht="177.75" x14ac:dyDescent="0.2">
      <c r="B434" s="68" t="s">
        <v>785</v>
      </c>
      <c r="C434" s="57" t="s">
        <v>124</v>
      </c>
      <c r="D434" s="58" t="s">
        <v>90</v>
      </c>
      <c r="E434" s="56" t="s">
        <v>84</v>
      </c>
      <c r="F434" s="65" t="s">
        <v>1312</v>
      </c>
      <c r="G434" s="65" t="s">
        <v>1312</v>
      </c>
      <c r="H434" s="63" t="s">
        <v>1313</v>
      </c>
      <c r="I434" s="63" t="s">
        <v>2117</v>
      </c>
      <c r="J434" s="61">
        <v>1</v>
      </c>
      <c r="K434" s="60">
        <v>8000</v>
      </c>
      <c r="L434" s="60">
        <f>J435*K434</f>
        <v>8000</v>
      </c>
      <c r="M434" s="55" t="s">
        <v>66</v>
      </c>
    </row>
    <row r="435" spans="2:13" ht="178.5" x14ac:dyDescent="0.2">
      <c r="B435" s="68" t="s">
        <v>785</v>
      </c>
      <c r="C435" s="57" t="s">
        <v>124</v>
      </c>
      <c r="D435" s="58" t="s">
        <v>90</v>
      </c>
      <c r="E435" s="56" t="s">
        <v>84</v>
      </c>
      <c r="F435" s="65" t="s">
        <v>1312</v>
      </c>
      <c r="G435" s="65" t="s">
        <v>1314</v>
      </c>
      <c r="H435" s="63" t="s">
        <v>1315</v>
      </c>
      <c r="I435" s="63" t="s">
        <v>2117</v>
      </c>
      <c r="J435" s="61">
        <v>1</v>
      </c>
      <c r="K435" s="60">
        <v>196234</v>
      </c>
      <c r="L435" s="60">
        <f t="shared" ref="L435:L442" si="9">J435*K435</f>
        <v>196234</v>
      </c>
      <c r="M435" s="55" t="s">
        <v>66</v>
      </c>
    </row>
    <row r="436" spans="2:13" ht="178.5" x14ac:dyDescent="0.2">
      <c r="B436" s="68" t="s">
        <v>785</v>
      </c>
      <c r="C436" s="57" t="s">
        <v>124</v>
      </c>
      <c r="D436" s="58" t="s">
        <v>90</v>
      </c>
      <c r="E436" s="56" t="s">
        <v>84</v>
      </c>
      <c r="F436" s="65" t="s">
        <v>1312</v>
      </c>
      <c r="G436" s="65" t="s">
        <v>1316</v>
      </c>
      <c r="H436" s="63" t="s">
        <v>1317</v>
      </c>
      <c r="I436" s="63" t="s">
        <v>2117</v>
      </c>
      <c r="J436" s="61">
        <v>1</v>
      </c>
      <c r="K436" s="60">
        <v>118549</v>
      </c>
      <c r="L436" s="60">
        <f t="shared" si="9"/>
        <v>118549</v>
      </c>
      <c r="M436" s="55" t="s">
        <v>66</v>
      </c>
    </row>
    <row r="437" spans="2:13" ht="178.5" x14ac:dyDescent="0.2">
      <c r="B437" s="68" t="s">
        <v>785</v>
      </c>
      <c r="C437" s="57" t="s">
        <v>124</v>
      </c>
      <c r="D437" s="58" t="s">
        <v>90</v>
      </c>
      <c r="E437" s="56" t="s">
        <v>84</v>
      </c>
      <c r="F437" s="65" t="s">
        <v>1312</v>
      </c>
      <c r="G437" s="65" t="s">
        <v>1318</v>
      </c>
      <c r="H437" s="63" t="s">
        <v>1319</v>
      </c>
      <c r="I437" s="63" t="s">
        <v>2117</v>
      </c>
      <c r="J437" s="61">
        <v>1</v>
      </c>
      <c r="K437" s="60">
        <v>118549</v>
      </c>
      <c r="L437" s="60">
        <f t="shared" si="9"/>
        <v>118549</v>
      </c>
      <c r="M437" s="55" t="s">
        <v>66</v>
      </c>
    </row>
    <row r="438" spans="2:13" ht="178.5" x14ac:dyDescent="0.2">
      <c r="B438" s="68" t="s">
        <v>785</v>
      </c>
      <c r="C438" s="57" t="s">
        <v>124</v>
      </c>
      <c r="D438" s="58" t="s">
        <v>90</v>
      </c>
      <c r="E438" s="56" t="s">
        <v>84</v>
      </c>
      <c r="F438" s="65" t="s">
        <v>1312</v>
      </c>
      <c r="G438" s="65" t="s">
        <v>1320</v>
      </c>
      <c r="H438" s="63" t="s">
        <v>1321</v>
      </c>
      <c r="I438" s="63" t="s">
        <v>2117</v>
      </c>
      <c r="J438" s="61">
        <v>1</v>
      </c>
      <c r="K438" s="60">
        <v>118549</v>
      </c>
      <c r="L438" s="60">
        <f t="shared" si="9"/>
        <v>118549</v>
      </c>
      <c r="M438" s="55" t="s">
        <v>66</v>
      </c>
    </row>
    <row r="439" spans="2:13" ht="51" x14ac:dyDescent="0.2">
      <c r="B439" s="68" t="s">
        <v>785</v>
      </c>
      <c r="C439" s="57" t="s">
        <v>124</v>
      </c>
      <c r="D439" s="58" t="s">
        <v>90</v>
      </c>
      <c r="E439" s="56" t="s">
        <v>84</v>
      </c>
      <c r="F439" s="65" t="s">
        <v>1312</v>
      </c>
      <c r="G439" s="65" t="s">
        <v>1322</v>
      </c>
      <c r="H439" s="63" t="s">
        <v>1323</v>
      </c>
      <c r="I439" s="63" t="s">
        <v>2117</v>
      </c>
      <c r="J439" s="61">
        <v>1</v>
      </c>
      <c r="K439" s="60">
        <v>21000</v>
      </c>
      <c r="L439" s="60">
        <f t="shared" si="9"/>
        <v>21000</v>
      </c>
      <c r="M439" s="55" t="s">
        <v>66</v>
      </c>
    </row>
    <row r="440" spans="2:13" ht="38.25" x14ac:dyDescent="0.2">
      <c r="B440" s="68" t="s">
        <v>785</v>
      </c>
      <c r="C440" s="57" t="s">
        <v>124</v>
      </c>
      <c r="D440" s="58" t="s">
        <v>90</v>
      </c>
      <c r="E440" s="56" t="s">
        <v>84</v>
      </c>
      <c r="F440" s="65" t="s">
        <v>1312</v>
      </c>
      <c r="G440" s="65" t="s">
        <v>1324</v>
      </c>
      <c r="H440" s="63" t="s">
        <v>1325</v>
      </c>
      <c r="I440" s="63" t="s">
        <v>2117</v>
      </c>
      <c r="J440" s="61">
        <v>1</v>
      </c>
      <c r="K440" s="60">
        <v>35000</v>
      </c>
      <c r="L440" s="60">
        <f t="shared" si="9"/>
        <v>35000</v>
      </c>
      <c r="M440" s="55" t="s">
        <v>66</v>
      </c>
    </row>
    <row r="441" spans="2:13" ht="38.25" x14ac:dyDescent="0.2">
      <c r="B441" s="68" t="s">
        <v>785</v>
      </c>
      <c r="C441" s="57" t="s">
        <v>124</v>
      </c>
      <c r="D441" s="58" t="s">
        <v>90</v>
      </c>
      <c r="E441" s="56" t="s">
        <v>84</v>
      </c>
      <c r="F441" s="65" t="s">
        <v>1312</v>
      </c>
      <c r="G441" s="65" t="s">
        <v>1326</v>
      </c>
      <c r="H441" s="63" t="s">
        <v>1327</v>
      </c>
      <c r="I441" s="63" t="s">
        <v>2117</v>
      </c>
      <c r="J441" s="61">
        <v>1</v>
      </c>
      <c r="K441" s="60">
        <v>35000</v>
      </c>
      <c r="L441" s="60">
        <f t="shared" si="9"/>
        <v>35000</v>
      </c>
      <c r="M441" s="55" t="s">
        <v>66</v>
      </c>
    </row>
    <row r="442" spans="2:13" ht="38.25" x14ac:dyDescent="0.2">
      <c r="B442" s="68" t="s">
        <v>785</v>
      </c>
      <c r="C442" s="57" t="s">
        <v>124</v>
      </c>
      <c r="D442" s="58" t="s">
        <v>90</v>
      </c>
      <c r="E442" s="56" t="s">
        <v>84</v>
      </c>
      <c r="F442" s="65" t="s">
        <v>1312</v>
      </c>
      <c r="G442" s="65" t="s">
        <v>1328</v>
      </c>
      <c r="H442" s="63" t="s">
        <v>1329</v>
      </c>
      <c r="I442" s="63" t="s">
        <v>2117</v>
      </c>
      <c r="J442" s="61">
        <v>1</v>
      </c>
      <c r="K442" s="60">
        <v>63000</v>
      </c>
      <c r="L442" s="60">
        <f t="shared" si="9"/>
        <v>63000</v>
      </c>
      <c r="M442" s="55" t="s">
        <v>66</v>
      </c>
    </row>
    <row r="443" spans="2:13" ht="38.25" x14ac:dyDescent="0.2">
      <c r="B443" s="68" t="s">
        <v>785</v>
      </c>
      <c r="C443" s="57" t="s">
        <v>124</v>
      </c>
      <c r="D443" s="58" t="s">
        <v>90</v>
      </c>
      <c r="E443" s="56" t="s">
        <v>84</v>
      </c>
      <c r="F443" s="65" t="s">
        <v>1312</v>
      </c>
      <c r="G443" s="65" t="s">
        <v>1330</v>
      </c>
      <c r="H443" s="63" t="s">
        <v>1331</v>
      </c>
      <c r="I443" s="63" t="s">
        <v>2117</v>
      </c>
      <c r="J443" s="61">
        <v>1</v>
      </c>
      <c r="K443" s="60">
        <v>63000</v>
      </c>
      <c r="L443" s="60">
        <f>J444*K443</f>
        <v>63000</v>
      </c>
      <c r="M443" s="55" t="s">
        <v>66</v>
      </c>
    </row>
    <row r="444" spans="2:13" ht="51" x14ac:dyDescent="0.2">
      <c r="B444" s="68" t="s">
        <v>785</v>
      </c>
      <c r="C444" s="57" t="s">
        <v>124</v>
      </c>
      <c r="D444" s="58" t="s">
        <v>90</v>
      </c>
      <c r="E444" s="56" t="s">
        <v>84</v>
      </c>
      <c r="F444" s="65" t="s">
        <v>1312</v>
      </c>
      <c r="G444" s="65" t="s">
        <v>1332</v>
      </c>
      <c r="H444" s="63" t="s">
        <v>1333</v>
      </c>
      <c r="I444" s="63" t="s">
        <v>2117</v>
      </c>
      <c r="J444" s="61">
        <v>1</v>
      </c>
      <c r="K444" s="60">
        <v>4000</v>
      </c>
      <c r="L444" s="60">
        <f t="shared" ref="L444:L507" si="10">J444*K444</f>
        <v>4000</v>
      </c>
      <c r="M444" s="55" t="s">
        <v>66</v>
      </c>
    </row>
    <row r="445" spans="2:13" ht="51" x14ac:dyDescent="0.2">
      <c r="B445" s="68" t="s">
        <v>785</v>
      </c>
      <c r="C445" s="57" t="s">
        <v>124</v>
      </c>
      <c r="D445" s="58" t="s">
        <v>90</v>
      </c>
      <c r="E445" s="56" t="s">
        <v>84</v>
      </c>
      <c r="F445" s="65" t="s">
        <v>1312</v>
      </c>
      <c r="G445" s="65" t="s">
        <v>1334</v>
      </c>
      <c r="H445" s="63" t="s">
        <v>1335</v>
      </c>
      <c r="I445" s="63" t="s">
        <v>2117</v>
      </c>
      <c r="J445" s="61">
        <v>1</v>
      </c>
      <c r="K445" s="60">
        <v>6000</v>
      </c>
      <c r="L445" s="60">
        <f t="shared" si="10"/>
        <v>6000</v>
      </c>
      <c r="M445" s="55" t="s">
        <v>66</v>
      </c>
    </row>
    <row r="446" spans="2:13" ht="51" x14ac:dyDescent="0.2">
      <c r="B446" s="68" t="s">
        <v>785</v>
      </c>
      <c r="C446" s="57" t="s">
        <v>124</v>
      </c>
      <c r="D446" s="58" t="s">
        <v>90</v>
      </c>
      <c r="E446" s="56" t="s">
        <v>84</v>
      </c>
      <c r="F446" s="65" t="s">
        <v>1312</v>
      </c>
      <c r="G446" s="65" t="s">
        <v>1336</v>
      </c>
      <c r="H446" s="63" t="s">
        <v>1337</v>
      </c>
      <c r="I446" s="63" t="s">
        <v>2117</v>
      </c>
      <c r="J446" s="61">
        <v>1</v>
      </c>
      <c r="K446" s="60">
        <v>6000</v>
      </c>
      <c r="L446" s="60">
        <f t="shared" si="10"/>
        <v>6000</v>
      </c>
      <c r="M446" s="55" t="s">
        <v>66</v>
      </c>
    </row>
    <row r="447" spans="2:13" ht="63.75" x14ac:dyDescent="0.2">
      <c r="B447" s="68" t="s">
        <v>785</v>
      </c>
      <c r="C447" s="57" t="s">
        <v>124</v>
      </c>
      <c r="D447" s="58" t="s">
        <v>90</v>
      </c>
      <c r="E447" s="56" t="s">
        <v>84</v>
      </c>
      <c r="F447" s="65" t="s">
        <v>1312</v>
      </c>
      <c r="G447" s="65" t="s">
        <v>1338</v>
      </c>
      <c r="H447" s="63" t="s">
        <v>1339</v>
      </c>
      <c r="I447" s="63" t="s">
        <v>2117</v>
      </c>
      <c r="J447" s="61">
        <v>1</v>
      </c>
      <c r="K447" s="60">
        <v>25000</v>
      </c>
      <c r="L447" s="60">
        <f t="shared" si="10"/>
        <v>25000</v>
      </c>
      <c r="M447" s="55" t="s">
        <v>66</v>
      </c>
    </row>
    <row r="448" spans="2:13" ht="38.25" x14ac:dyDescent="0.2">
      <c r="B448" s="68" t="s">
        <v>785</v>
      </c>
      <c r="C448" s="57" t="s">
        <v>124</v>
      </c>
      <c r="D448" s="58" t="s">
        <v>90</v>
      </c>
      <c r="E448" s="56" t="s">
        <v>84</v>
      </c>
      <c r="F448" s="65" t="s">
        <v>1312</v>
      </c>
      <c r="G448" s="65" t="s">
        <v>1340</v>
      </c>
      <c r="H448" s="63" t="s">
        <v>1341</v>
      </c>
      <c r="I448" s="63" t="s">
        <v>2117</v>
      </c>
      <c r="J448" s="61">
        <v>1</v>
      </c>
      <c r="K448" s="60">
        <v>35000</v>
      </c>
      <c r="L448" s="60">
        <f t="shared" si="10"/>
        <v>35000</v>
      </c>
      <c r="M448" s="55" t="s">
        <v>66</v>
      </c>
    </row>
    <row r="449" spans="2:13" ht="63.75" x14ac:dyDescent="0.2">
      <c r="B449" s="68" t="s">
        <v>785</v>
      </c>
      <c r="C449" s="57" t="s">
        <v>124</v>
      </c>
      <c r="D449" s="58" t="s">
        <v>90</v>
      </c>
      <c r="E449" s="56" t="s">
        <v>84</v>
      </c>
      <c r="F449" s="65" t="s">
        <v>1312</v>
      </c>
      <c r="G449" s="65" t="s">
        <v>1342</v>
      </c>
      <c r="H449" s="63" t="s">
        <v>1343</v>
      </c>
      <c r="I449" s="63" t="s">
        <v>2117</v>
      </c>
      <c r="J449" s="61">
        <v>1</v>
      </c>
      <c r="K449" s="60">
        <v>225000</v>
      </c>
      <c r="L449" s="60">
        <f t="shared" si="10"/>
        <v>225000</v>
      </c>
      <c r="M449" s="55" t="s">
        <v>66</v>
      </c>
    </row>
    <row r="450" spans="2:13" ht="63.75" x14ac:dyDescent="0.2">
      <c r="B450" s="68" t="s">
        <v>785</v>
      </c>
      <c r="C450" s="57" t="s">
        <v>124</v>
      </c>
      <c r="D450" s="58" t="s">
        <v>90</v>
      </c>
      <c r="E450" s="56" t="s">
        <v>84</v>
      </c>
      <c r="F450" s="65" t="s">
        <v>1312</v>
      </c>
      <c r="G450" s="65" t="s">
        <v>1344</v>
      </c>
      <c r="H450" s="63" t="s">
        <v>1345</v>
      </c>
      <c r="I450" s="63" t="s">
        <v>2117</v>
      </c>
      <c r="J450" s="61">
        <v>1</v>
      </c>
      <c r="K450" s="60">
        <v>181000</v>
      </c>
      <c r="L450" s="60">
        <f t="shared" si="10"/>
        <v>181000</v>
      </c>
      <c r="M450" s="55" t="s">
        <v>66</v>
      </c>
    </row>
    <row r="451" spans="2:13" ht="63.75" x14ac:dyDescent="0.2">
      <c r="B451" s="68" t="s">
        <v>785</v>
      </c>
      <c r="C451" s="57" t="s">
        <v>124</v>
      </c>
      <c r="D451" s="58" t="s">
        <v>90</v>
      </c>
      <c r="E451" s="56" t="s">
        <v>84</v>
      </c>
      <c r="F451" s="65" t="s">
        <v>1312</v>
      </c>
      <c r="G451" s="65" t="s">
        <v>1346</v>
      </c>
      <c r="H451" s="63" t="s">
        <v>1347</v>
      </c>
      <c r="I451" s="63" t="s">
        <v>2117</v>
      </c>
      <c r="J451" s="61">
        <v>1</v>
      </c>
      <c r="K451" s="60">
        <v>181000</v>
      </c>
      <c r="L451" s="60">
        <f t="shared" si="10"/>
        <v>181000</v>
      </c>
      <c r="M451" s="55" t="s">
        <v>66</v>
      </c>
    </row>
    <row r="452" spans="2:13" ht="38.25" x14ac:dyDescent="0.2">
      <c r="B452" s="68" t="s">
        <v>785</v>
      </c>
      <c r="C452" s="57" t="s">
        <v>124</v>
      </c>
      <c r="D452" s="58" t="s">
        <v>90</v>
      </c>
      <c r="E452" s="56" t="s">
        <v>84</v>
      </c>
      <c r="F452" s="65" t="s">
        <v>1312</v>
      </c>
      <c r="G452" s="65" t="s">
        <v>1348</v>
      </c>
      <c r="H452" s="63" t="s">
        <v>1349</v>
      </c>
      <c r="I452" s="63" t="s">
        <v>2117</v>
      </c>
      <c r="J452" s="61">
        <v>1</v>
      </c>
      <c r="K452" s="60">
        <v>35000</v>
      </c>
      <c r="L452" s="60">
        <f t="shared" si="10"/>
        <v>35000</v>
      </c>
      <c r="M452" s="55" t="s">
        <v>66</v>
      </c>
    </row>
    <row r="453" spans="2:13" ht="51" x14ac:dyDescent="0.2">
      <c r="B453" s="68" t="s">
        <v>785</v>
      </c>
      <c r="C453" s="57" t="s">
        <v>124</v>
      </c>
      <c r="D453" s="58" t="s">
        <v>90</v>
      </c>
      <c r="E453" s="56" t="s">
        <v>84</v>
      </c>
      <c r="F453" s="65" t="s">
        <v>1312</v>
      </c>
      <c r="G453" s="65" t="s">
        <v>1350</v>
      </c>
      <c r="H453" s="63" t="s">
        <v>1351</v>
      </c>
      <c r="I453" s="63" t="s">
        <v>2117</v>
      </c>
      <c r="J453" s="61">
        <v>1</v>
      </c>
      <c r="K453" s="60">
        <v>7000</v>
      </c>
      <c r="L453" s="60">
        <f t="shared" si="10"/>
        <v>7000</v>
      </c>
      <c r="M453" s="55" t="s">
        <v>66</v>
      </c>
    </row>
    <row r="454" spans="2:13" ht="38.25" x14ac:dyDescent="0.2">
      <c r="B454" s="68" t="s">
        <v>785</v>
      </c>
      <c r="C454" s="57" t="s">
        <v>124</v>
      </c>
      <c r="D454" s="58" t="s">
        <v>90</v>
      </c>
      <c r="E454" s="56" t="s">
        <v>84</v>
      </c>
      <c r="F454" s="65" t="s">
        <v>1312</v>
      </c>
      <c r="G454" s="65" t="s">
        <v>1352</v>
      </c>
      <c r="H454" s="63" t="s">
        <v>1353</v>
      </c>
      <c r="I454" s="63" t="s">
        <v>2117</v>
      </c>
      <c r="J454" s="61">
        <v>1</v>
      </c>
      <c r="K454" s="60">
        <v>7400</v>
      </c>
      <c r="L454" s="60">
        <f t="shared" si="10"/>
        <v>7400</v>
      </c>
      <c r="M454" s="55" t="s">
        <v>66</v>
      </c>
    </row>
    <row r="455" spans="2:13" ht="51" x14ac:dyDescent="0.2">
      <c r="B455" s="68" t="s">
        <v>785</v>
      </c>
      <c r="C455" s="57" t="s">
        <v>124</v>
      </c>
      <c r="D455" s="58" t="s">
        <v>90</v>
      </c>
      <c r="E455" s="56" t="s">
        <v>84</v>
      </c>
      <c r="F455" s="65" t="s">
        <v>1312</v>
      </c>
      <c r="G455" s="65" t="s">
        <v>1354</v>
      </c>
      <c r="H455" s="63" t="s">
        <v>1355</v>
      </c>
      <c r="I455" s="63" t="s">
        <v>2117</v>
      </c>
      <c r="J455" s="61">
        <v>1</v>
      </c>
      <c r="K455" s="60">
        <v>7400</v>
      </c>
      <c r="L455" s="60">
        <f t="shared" si="10"/>
        <v>7400</v>
      </c>
      <c r="M455" s="55" t="s">
        <v>66</v>
      </c>
    </row>
    <row r="456" spans="2:13" ht="38.25" x14ac:dyDescent="0.2">
      <c r="B456" s="68" t="s">
        <v>785</v>
      </c>
      <c r="C456" s="57" t="s">
        <v>124</v>
      </c>
      <c r="D456" s="58" t="s">
        <v>90</v>
      </c>
      <c r="E456" s="56" t="s">
        <v>84</v>
      </c>
      <c r="F456" s="65" t="s">
        <v>1312</v>
      </c>
      <c r="G456" s="65" t="s">
        <v>1356</v>
      </c>
      <c r="H456" s="63" t="s">
        <v>1357</v>
      </c>
      <c r="I456" s="63" t="s">
        <v>2117</v>
      </c>
      <c r="J456" s="61">
        <v>1</v>
      </c>
      <c r="K456" s="60">
        <v>8300</v>
      </c>
      <c r="L456" s="60">
        <f t="shared" si="10"/>
        <v>8300</v>
      </c>
      <c r="M456" s="55" t="s">
        <v>66</v>
      </c>
    </row>
    <row r="457" spans="2:13" ht="38.25" x14ac:dyDescent="0.2">
      <c r="B457" s="68" t="s">
        <v>785</v>
      </c>
      <c r="C457" s="57" t="s">
        <v>124</v>
      </c>
      <c r="D457" s="58" t="s">
        <v>90</v>
      </c>
      <c r="E457" s="56" t="s">
        <v>84</v>
      </c>
      <c r="F457" s="65" t="s">
        <v>1312</v>
      </c>
      <c r="G457" s="65" t="s">
        <v>1358</v>
      </c>
      <c r="H457" s="63" t="s">
        <v>1359</v>
      </c>
      <c r="I457" s="63" t="s">
        <v>2117</v>
      </c>
      <c r="J457" s="61">
        <v>1</v>
      </c>
      <c r="K457" s="60">
        <v>9000</v>
      </c>
      <c r="L457" s="60">
        <f t="shared" si="10"/>
        <v>9000</v>
      </c>
      <c r="M457" s="55" t="s">
        <v>66</v>
      </c>
    </row>
    <row r="458" spans="2:13" ht="38.25" x14ac:dyDescent="0.2">
      <c r="B458" s="68" t="s">
        <v>785</v>
      </c>
      <c r="C458" s="57" t="s">
        <v>124</v>
      </c>
      <c r="D458" s="58" t="s">
        <v>90</v>
      </c>
      <c r="E458" s="56" t="s">
        <v>84</v>
      </c>
      <c r="F458" s="65" t="s">
        <v>1312</v>
      </c>
      <c r="G458" s="65" t="s">
        <v>1360</v>
      </c>
      <c r="H458" s="63" t="s">
        <v>1361</v>
      </c>
      <c r="I458" s="63" t="s">
        <v>2117</v>
      </c>
      <c r="J458" s="61">
        <v>1</v>
      </c>
      <c r="K458" s="60">
        <v>9500</v>
      </c>
      <c r="L458" s="60">
        <f t="shared" si="10"/>
        <v>9500</v>
      </c>
      <c r="M458" s="55" t="s">
        <v>66</v>
      </c>
    </row>
    <row r="459" spans="2:13" ht="38.25" x14ac:dyDescent="0.2">
      <c r="B459" s="68" t="s">
        <v>785</v>
      </c>
      <c r="C459" s="57" t="s">
        <v>124</v>
      </c>
      <c r="D459" s="58" t="s">
        <v>90</v>
      </c>
      <c r="E459" s="56" t="s">
        <v>84</v>
      </c>
      <c r="F459" s="65" t="s">
        <v>1312</v>
      </c>
      <c r="G459" s="65" t="s">
        <v>1362</v>
      </c>
      <c r="H459" s="63" t="s">
        <v>1363</v>
      </c>
      <c r="I459" s="63" t="s">
        <v>2117</v>
      </c>
      <c r="J459" s="61">
        <v>1</v>
      </c>
      <c r="K459" s="60">
        <v>9500</v>
      </c>
      <c r="L459" s="60">
        <f t="shared" si="10"/>
        <v>9500</v>
      </c>
      <c r="M459" s="55" t="s">
        <v>66</v>
      </c>
    </row>
    <row r="460" spans="2:13" ht="38.25" x14ac:dyDescent="0.2">
      <c r="B460" s="68" t="s">
        <v>785</v>
      </c>
      <c r="C460" s="57" t="s">
        <v>124</v>
      </c>
      <c r="D460" s="58" t="s">
        <v>90</v>
      </c>
      <c r="E460" s="56" t="s">
        <v>84</v>
      </c>
      <c r="F460" s="65" t="s">
        <v>1312</v>
      </c>
      <c r="G460" s="65" t="s">
        <v>1364</v>
      </c>
      <c r="H460" s="63" t="s">
        <v>1365</v>
      </c>
      <c r="I460" s="63" t="s">
        <v>2117</v>
      </c>
      <c r="J460" s="61">
        <v>1</v>
      </c>
      <c r="K460" s="60">
        <v>9600</v>
      </c>
      <c r="L460" s="60">
        <f t="shared" si="10"/>
        <v>9600</v>
      </c>
      <c r="M460" s="55" t="s">
        <v>66</v>
      </c>
    </row>
    <row r="461" spans="2:13" ht="38.25" x14ac:dyDescent="0.2">
      <c r="B461" s="68" t="s">
        <v>785</v>
      </c>
      <c r="C461" s="57" t="s">
        <v>124</v>
      </c>
      <c r="D461" s="58" t="s">
        <v>90</v>
      </c>
      <c r="E461" s="56" t="s">
        <v>84</v>
      </c>
      <c r="F461" s="65" t="s">
        <v>1312</v>
      </c>
      <c r="G461" s="65" t="s">
        <v>1366</v>
      </c>
      <c r="H461" s="63" t="s">
        <v>1367</v>
      </c>
      <c r="I461" s="63" t="s">
        <v>2117</v>
      </c>
      <c r="J461" s="61">
        <v>1</v>
      </c>
      <c r="K461" s="60">
        <v>25000</v>
      </c>
      <c r="L461" s="60">
        <f t="shared" si="10"/>
        <v>25000</v>
      </c>
      <c r="M461" s="55" t="s">
        <v>66</v>
      </c>
    </row>
    <row r="462" spans="2:13" ht="51" x14ac:dyDescent="0.2">
      <c r="B462" s="68" t="s">
        <v>785</v>
      </c>
      <c r="C462" s="57" t="s">
        <v>124</v>
      </c>
      <c r="D462" s="58" t="s">
        <v>90</v>
      </c>
      <c r="E462" s="56" t="s">
        <v>84</v>
      </c>
      <c r="F462" s="65" t="s">
        <v>1312</v>
      </c>
      <c r="G462" s="65" t="s">
        <v>1368</v>
      </c>
      <c r="H462" s="63" t="s">
        <v>1369</v>
      </c>
      <c r="I462" s="63" t="s">
        <v>2117</v>
      </c>
      <c r="J462" s="61">
        <v>1</v>
      </c>
      <c r="K462" s="60">
        <v>52000</v>
      </c>
      <c r="L462" s="60">
        <f t="shared" si="10"/>
        <v>52000</v>
      </c>
      <c r="M462" s="55" t="s">
        <v>66</v>
      </c>
    </row>
    <row r="463" spans="2:13" ht="63.75" x14ac:dyDescent="0.2">
      <c r="B463" s="68" t="s">
        <v>785</v>
      </c>
      <c r="C463" s="57" t="s">
        <v>124</v>
      </c>
      <c r="D463" s="58" t="s">
        <v>90</v>
      </c>
      <c r="E463" s="56" t="s">
        <v>84</v>
      </c>
      <c r="F463" s="65" t="s">
        <v>1312</v>
      </c>
      <c r="G463" s="65" t="s">
        <v>1370</v>
      </c>
      <c r="H463" s="63" t="s">
        <v>1371</v>
      </c>
      <c r="I463" s="63" t="s">
        <v>2117</v>
      </c>
      <c r="J463" s="61">
        <v>1</v>
      </c>
      <c r="K463" s="60">
        <v>86996</v>
      </c>
      <c r="L463" s="60">
        <f t="shared" si="10"/>
        <v>86996</v>
      </c>
      <c r="M463" s="55" t="s">
        <v>66</v>
      </c>
    </row>
    <row r="464" spans="2:13" ht="63.75" x14ac:dyDescent="0.2">
      <c r="B464" s="68" t="s">
        <v>785</v>
      </c>
      <c r="C464" s="57" t="s">
        <v>124</v>
      </c>
      <c r="D464" s="58" t="s">
        <v>90</v>
      </c>
      <c r="E464" s="56" t="s">
        <v>84</v>
      </c>
      <c r="F464" s="65" t="s">
        <v>1312</v>
      </c>
      <c r="G464" s="65" t="s">
        <v>1372</v>
      </c>
      <c r="H464" s="63" t="s">
        <v>1373</v>
      </c>
      <c r="I464" s="63" t="s">
        <v>2117</v>
      </c>
      <c r="J464" s="61">
        <v>1</v>
      </c>
      <c r="K464" s="60">
        <v>85000</v>
      </c>
      <c r="L464" s="60">
        <f t="shared" si="10"/>
        <v>85000</v>
      </c>
      <c r="M464" s="55" t="s">
        <v>66</v>
      </c>
    </row>
    <row r="465" spans="2:13" ht="165.75" x14ac:dyDescent="0.2">
      <c r="B465" s="68" t="s">
        <v>785</v>
      </c>
      <c r="C465" s="57" t="s">
        <v>124</v>
      </c>
      <c r="D465" s="58" t="s">
        <v>90</v>
      </c>
      <c r="E465" s="56" t="s">
        <v>84</v>
      </c>
      <c r="F465" s="65" t="s">
        <v>1312</v>
      </c>
      <c r="G465" s="65" t="s">
        <v>1374</v>
      </c>
      <c r="H465" s="63" t="s">
        <v>1375</v>
      </c>
      <c r="I465" s="63" t="s">
        <v>2117</v>
      </c>
      <c r="J465" s="61">
        <v>1</v>
      </c>
      <c r="K465" s="60">
        <v>10000</v>
      </c>
      <c r="L465" s="60">
        <f t="shared" si="10"/>
        <v>10000</v>
      </c>
      <c r="M465" s="55" t="s">
        <v>66</v>
      </c>
    </row>
    <row r="466" spans="2:13" ht="50.25" x14ac:dyDescent="0.2">
      <c r="B466" s="68" t="s">
        <v>785</v>
      </c>
      <c r="C466" s="57" t="s">
        <v>124</v>
      </c>
      <c r="D466" s="58" t="s">
        <v>90</v>
      </c>
      <c r="E466" s="56" t="s">
        <v>84</v>
      </c>
      <c r="F466" s="65" t="s">
        <v>1312</v>
      </c>
      <c r="G466" s="65" t="s">
        <v>1376</v>
      </c>
      <c r="H466" s="63" t="s">
        <v>1377</v>
      </c>
      <c r="I466" s="63" t="s">
        <v>2117</v>
      </c>
      <c r="J466" s="61">
        <v>1</v>
      </c>
      <c r="K466" s="60">
        <v>16000</v>
      </c>
      <c r="L466" s="60">
        <f t="shared" si="10"/>
        <v>16000</v>
      </c>
      <c r="M466" s="55" t="s">
        <v>66</v>
      </c>
    </row>
    <row r="467" spans="2:13" ht="178.5" x14ac:dyDescent="0.2">
      <c r="B467" s="68" t="s">
        <v>785</v>
      </c>
      <c r="C467" s="57" t="s">
        <v>124</v>
      </c>
      <c r="D467" s="58" t="s">
        <v>90</v>
      </c>
      <c r="E467" s="56" t="s">
        <v>84</v>
      </c>
      <c r="F467" s="65" t="s">
        <v>1312</v>
      </c>
      <c r="G467" s="65" t="s">
        <v>1378</v>
      </c>
      <c r="H467" s="63" t="s">
        <v>1379</v>
      </c>
      <c r="I467" s="63" t="s">
        <v>2117</v>
      </c>
      <c r="J467" s="61">
        <v>1</v>
      </c>
      <c r="K467" s="60">
        <v>141950</v>
      </c>
      <c r="L467" s="60">
        <f t="shared" si="10"/>
        <v>141950</v>
      </c>
      <c r="M467" s="55" t="s">
        <v>66</v>
      </c>
    </row>
    <row r="468" spans="2:13" ht="51" x14ac:dyDescent="0.2">
      <c r="B468" s="68" t="s">
        <v>785</v>
      </c>
      <c r="C468" s="57" t="s">
        <v>124</v>
      </c>
      <c r="D468" s="58" t="s">
        <v>90</v>
      </c>
      <c r="E468" s="56" t="s">
        <v>84</v>
      </c>
      <c r="F468" s="65" t="s">
        <v>1312</v>
      </c>
      <c r="G468" s="65" t="s">
        <v>1380</v>
      </c>
      <c r="H468" s="63" t="s">
        <v>1381</v>
      </c>
      <c r="I468" s="63" t="s">
        <v>2117</v>
      </c>
      <c r="J468" s="61">
        <v>1</v>
      </c>
      <c r="K468" s="60">
        <v>70000</v>
      </c>
      <c r="L468" s="60">
        <f t="shared" si="10"/>
        <v>70000</v>
      </c>
      <c r="M468" s="55" t="s">
        <v>66</v>
      </c>
    </row>
    <row r="469" spans="2:13" ht="38.25" x14ac:dyDescent="0.2">
      <c r="B469" s="68" t="s">
        <v>785</v>
      </c>
      <c r="C469" s="57" t="s">
        <v>124</v>
      </c>
      <c r="D469" s="58" t="s">
        <v>90</v>
      </c>
      <c r="E469" s="56" t="s">
        <v>1382</v>
      </c>
      <c r="F469" s="65" t="s">
        <v>1312</v>
      </c>
      <c r="G469" s="65" t="s">
        <v>1383</v>
      </c>
      <c r="H469" s="63" t="s">
        <v>1384</v>
      </c>
      <c r="I469" s="63" t="s">
        <v>2117</v>
      </c>
      <c r="J469" s="61">
        <v>1</v>
      </c>
      <c r="K469" s="60">
        <v>65000</v>
      </c>
      <c r="L469" s="60">
        <f t="shared" si="10"/>
        <v>65000</v>
      </c>
      <c r="M469" s="55" t="s">
        <v>66</v>
      </c>
    </row>
    <row r="470" spans="2:13" ht="178.5" x14ac:dyDescent="0.2">
      <c r="B470" s="68" t="s">
        <v>785</v>
      </c>
      <c r="C470" s="57" t="s">
        <v>124</v>
      </c>
      <c r="D470" s="58" t="s">
        <v>90</v>
      </c>
      <c r="E470" s="56" t="s">
        <v>84</v>
      </c>
      <c r="F470" s="65" t="s">
        <v>1312</v>
      </c>
      <c r="G470" s="65" t="s">
        <v>1385</v>
      </c>
      <c r="H470" s="63" t="s">
        <v>1386</v>
      </c>
      <c r="I470" s="63" t="s">
        <v>2117</v>
      </c>
      <c r="J470" s="61">
        <v>1</v>
      </c>
      <c r="K470" s="60">
        <v>108083</v>
      </c>
      <c r="L470" s="60">
        <f t="shared" si="10"/>
        <v>108083</v>
      </c>
      <c r="M470" s="55" t="s">
        <v>66</v>
      </c>
    </row>
    <row r="471" spans="2:13" ht="178.5" x14ac:dyDescent="0.2">
      <c r="B471" s="68" t="s">
        <v>785</v>
      </c>
      <c r="C471" s="57" t="s">
        <v>124</v>
      </c>
      <c r="D471" s="58" t="s">
        <v>90</v>
      </c>
      <c r="E471" s="56" t="s">
        <v>84</v>
      </c>
      <c r="F471" s="65" t="s">
        <v>1312</v>
      </c>
      <c r="G471" s="65" t="s">
        <v>1387</v>
      </c>
      <c r="H471" s="63" t="s">
        <v>1388</v>
      </c>
      <c r="I471" s="63" t="s">
        <v>2117</v>
      </c>
      <c r="J471" s="61">
        <v>1</v>
      </c>
      <c r="K471" s="60">
        <v>179418</v>
      </c>
      <c r="L471" s="60">
        <f t="shared" si="10"/>
        <v>179418</v>
      </c>
      <c r="M471" s="55" t="s">
        <v>66</v>
      </c>
    </row>
    <row r="472" spans="2:13" ht="192" x14ac:dyDescent="0.2">
      <c r="B472" s="68" t="s">
        <v>785</v>
      </c>
      <c r="C472" s="57" t="s">
        <v>124</v>
      </c>
      <c r="D472" s="58" t="s">
        <v>90</v>
      </c>
      <c r="E472" s="56" t="s">
        <v>1389</v>
      </c>
      <c r="F472" s="65" t="s">
        <v>1312</v>
      </c>
      <c r="G472" s="65" t="s">
        <v>1390</v>
      </c>
      <c r="H472" s="63" t="s">
        <v>1391</v>
      </c>
      <c r="I472" s="63" t="s">
        <v>2117</v>
      </c>
      <c r="J472" s="61">
        <v>1</v>
      </c>
      <c r="K472" s="60">
        <v>1500000</v>
      </c>
      <c r="L472" s="60">
        <f t="shared" si="10"/>
        <v>1500000</v>
      </c>
      <c r="M472" s="55" t="s">
        <v>66</v>
      </c>
    </row>
    <row r="473" spans="2:13" ht="165.75" x14ac:dyDescent="0.2">
      <c r="B473" s="68" t="s">
        <v>785</v>
      </c>
      <c r="C473" s="57" t="s">
        <v>124</v>
      </c>
      <c r="D473" s="58" t="s">
        <v>90</v>
      </c>
      <c r="E473" s="56" t="s">
        <v>84</v>
      </c>
      <c r="F473" s="65" t="s">
        <v>1312</v>
      </c>
      <c r="G473" s="65" t="s">
        <v>1392</v>
      </c>
      <c r="H473" s="63" t="s">
        <v>1393</v>
      </c>
      <c r="I473" s="63" t="s">
        <v>2117</v>
      </c>
      <c r="J473" s="61">
        <v>1</v>
      </c>
      <c r="K473" s="60">
        <v>10500</v>
      </c>
      <c r="L473" s="60">
        <f t="shared" si="10"/>
        <v>10500</v>
      </c>
      <c r="M473" s="55" t="s">
        <v>66</v>
      </c>
    </row>
    <row r="474" spans="2:13" ht="51" x14ac:dyDescent="0.2">
      <c r="B474" s="68" t="s">
        <v>785</v>
      </c>
      <c r="C474" s="57" t="s">
        <v>124</v>
      </c>
      <c r="D474" s="58" t="s">
        <v>90</v>
      </c>
      <c r="E474" s="56" t="s">
        <v>84</v>
      </c>
      <c r="F474" s="65" t="s">
        <v>1312</v>
      </c>
      <c r="G474" s="65" t="s">
        <v>1394</v>
      </c>
      <c r="H474" s="63" t="s">
        <v>1395</v>
      </c>
      <c r="I474" s="63" t="s">
        <v>2117</v>
      </c>
      <c r="J474" s="61">
        <v>1</v>
      </c>
      <c r="K474" s="60">
        <v>140000</v>
      </c>
      <c r="L474" s="60">
        <f t="shared" si="10"/>
        <v>140000</v>
      </c>
      <c r="M474" s="55" t="s">
        <v>66</v>
      </c>
    </row>
    <row r="475" spans="2:13" ht="51" x14ac:dyDescent="0.2">
      <c r="B475" s="68" t="s">
        <v>785</v>
      </c>
      <c r="C475" s="57" t="s">
        <v>124</v>
      </c>
      <c r="D475" s="58" t="s">
        <v>90</v>
      </c>
      <c r="E475" s="56" t="s">
        <v>84</v>
      </c>
      <c r="F475" s="65" t="s">
        <v>1312</v>
      </c>
      <c r="G475" s="65" t="s">
        <v>1396</v>
      </c>
      <c r="H475" s="63" t="s">
        <v>1397</v>
      </c>
      <c r="I475" s="63" t="s">
        <v>2117</v>
      </c>
      <c r="J475" s="61">
        <v>1</v>
      </c>
      <c r="K475" s="60">
        <v>300000</v>
      </c>
      <c r="L475" s="60">
        <f t="shared" si="10"/>
        <v>300000</v>
      </c>
      <c r="M475" s="55" t="s">
        <v>66</v>
      </c>
    </row>
    <row r="476" spans="2:13" ht="38.25" x14ac:dyDescent="0.2">
      <c r="B476" s="68" t="s">
        <v>785</v>
      </c>
      <c r="C476" s="57" t="s">
        <v>124</v>
      </c>
      <c r="D476" s="58" t="s">
        <v>90</v>
      </c>
      <c r="E476" s="56" t="s">
        <v>84</v>
      </c>
      <c r="F476" s="65" t="s">
        <v>1312</v>
      </c>
      <c r="G476" s="65" t="s">
        <v>1398</v>
      </c>
      <c r="H476" s="63" t="s">
        <v>1399</v>
      </c>
      <c r="I476" s="63" t="s">
        <v>2117</v>
      </c>
      <c r="J476" s="61">
        <v>1</v>
      </c>
      <c r="K476" s="60">
        <v>100000</v>
      </c>
      <c r="L476" s="60">
        <f t="shared" si="10"/>
        <v>100000</v>
      </c>
      <c r="M476" s="55" t="s">
        <v>66</v>
      </c>
    </row>
    <row r="477" spans="2:13" ht="89.25" x14ac:dyDescent="0.2">
      <c r="B477" s="68" t="s">
        <v>785</v>
      </c>
      <c r="C477" s="57" t="s">
        <v>124</v>
      </c>
      <c r="D477" s="58" t="s">
        <v>90</v>
      </c>
      <c r="E477" s="56" t="s">
        <v>84</v>
      </c>
      <c r="F477" s="65" t="s">
        <v>1312</v>
      </c>
      <c r="G477" s="65" t="s">
        <v>1400</v>
      </c>
      <c r="H477" s="63" t="s">
        <v>1401</v>
      </c>
      <c r="I477" s="63" t="s">
        <v>2117</v>
      </c>
      <c r="J477" s="61">
        <v>1</v>
      </c>
      <c r="K477" s="60">
        <v>170000</v>
      </c>
      <c r="L477" s="60">
        <f t="shared" si="10"/>
        <v>170000</v>
      </c>
      <c r="M477" s="55" t="s">
        <v>66</v>
      </c>
    </row>
    <row r="478" spans="2:13" ht="89.25" x14ac:dyDescent="0.2">
      <c r="B478" s="68" t="s">
        <v>785</v>
      </c>
      <c r="C478" s="57" t="s">
        <v>124</v>
      </c>
      <c r="D478" s="58" t="s">
        <v>90</v>
      </c>
      <c r="E478" s="56" t="s">
        <v>84</v>
      </c>
      <c r="F478" s="65" t="s">
        <v>1312</v>
      </c>
      <c r="G478" s="65" t="s">
        <v>1402</v>
      </c>
      <c r="H478" s="63" t="s">
        <v>1403</v>
      </c>
      <c r="I478" s="63" t="s">
        <v>2117</v>
      </c>
      <c r="J478" s="61">
        <v>1</v>
      </c>
      <c r="K478" s="60">
        <v>231620</v>
      </c>
      <c r="L478" s="60">
        <f t="shared" si="10"/>
        <v>231620</v>
      </c>
      <c r="M478" s="55" t="s">
        <v>66</v>
      </c>
    </row>
    <row r="479" spans="2:13" ht="89.25" x14ac:dyDescent="0.2">
      <c r="B479" s="68" t="s">
        <v>785</v>
      </c>
      <c r="C479" s="57" t="s">
        <v>124</v>
      </c>
      <c r="D479" s="58" t="s">
        <v>90</v>
      </c>
      <c r="E479" s="56" t="s">
        <v>84</v>
      </c>
      <c r="F479" s="65" t="s">
        <v>1312</v>
      </c>
      <c r="G479" s="65" t="s">
        <v>1404</v>
      </c>
      <c r="H479" s="63" t="s">
        <v>1405</v>
      </c>
      <c r="I479" s="63" t="s">
        <v>2117</v>
      </c>
      <c r="J479" s="61">
        <v>1</v>
      </c>
      <c r="K479" s="60">
        <v>285000</v>
      </c>
      <c r="L479" s="60">
        <f t="shared" si="10"/>
        <v>285000</v>
      </c>
      <c r="M479" s="55" t="s">
        <v>66</v>
      </c>
    </row>
    <row r="480" spans="2:13" ht="89.25" x14ac:dyDescent="0.2">
      <c r="B480" s="68" t="s">
        <v>785</v>
      </c>
      <c r="C480" s="57" t="s">
        <v>124</v>
      </c>
      <c r="D480" s="58" t="s">
        <v>90</v>
      </c>
      <c r="E480" s="56" t="s">
        <v>84</v>
      </c>
      <c r="F480" s="65" t="s">
        <v>1312</v>
      </c>
      <c r="G480" s="65" t="s">
        <v>1406</v>
      </c>
      <c r="H480" s="63" t="s">
        <v>1407</v>
      </c>
      <c r="I480" s="63" t="s">
        <v>2117</v>
      </c>
      <c r="J480" s="61">
        <v>1</v>
      </c>
      <c r="K480" s="60">
        <v>215000</v>
      </c>
      <c r="L480" s="60">
        <f t="shared" si="10"/>
        <v>215000</v>
      </c>
      <c r="M480" s="55" t="s">
        <v>66</v>
      </c>
    </row>
    <row r="481" spans="2:13" ht="76.5" x14ac:dyDescent="0.2">
      <c r="B481" s="68" t="s">
        <v>785</v>
      </c>
      <c r="C481" s="57" t="s">
        <v>124</v>
      </c>
      <c r="D481" s="58" t="s">
        <v>90</v>
      </c>
      <c r="E481" s="56" t="s">
        <v>84</v>
      </c>
      <c r="F481" s="65" t="s">
        <v>1312</v>
      </c>
      <c r="G481" s="65" t="s">
        <v>1408</v>
      </c>
      <c r="H481" s="63" t="s">
        <v>1409</v>
      </c>
      <c r="I481" s="63" t="s">
        <v>2117</v>
      </c>
      <c r="J481" s="61">
        <v>1</v>
      </c>
      <c r="K481" s="60">
        <v>1770000</v>
      </c>
      <c r="L481" s="60">
        <f t="shared" si="10"/>
        <v>1770000</v>
      </c>
      <c r="M481" s="55" t="s">
        <v>66</v>
      </c>
    </row>
    <row r="482" spans="2:13" ht="165.75" x14ac:dyDescent="0.2">
      <c r="B482" s="68" t="s">
        <v>785</v>
      </c>
      <c r="C482" s="57" t="s">
        <v>124</v>
      </c>
      <c r="D482" s="58" t="s">
        <v>90</v>
      </c>
      <c r="E482" s="56" t="s">
        <v>84</v>
      </c>
      <c r="F482" s="65" t="s">
        <v>1312</v>
      </c>
      <c r="G482" s="65" t="s">
        <v>1410</v>
      </c>
      <c r="H482" s="63" t="s">
        <v>1411</v>
      </c>
      <c r="I482" s="63" t="s">
        <v>2117</v>
      </c>
      <c r="J482" s="61">
        <v>1</v>
      </c>
      <c r="K482" s="60">
        <v>9000</v>
      </c>
      <c r="L482" s="60">
        <f t="shared" si="10"/>
        <v>9000</v>
      </c>
      <c r="M482" s="55" t="s">
        <v>66</v>
      </c>
    </row>
    <row r="483" spans="2:13" ht="178.5" x14ac:dyDescent="0.2">
      <c r="B483" s="68" t="s">
        <v>785</v>
      </c>
      <c r="C483" s="57" t="s">
        <v>124</v>
      </c>
      <c r="D483" s="58" t="s">
        <v>90</v>
      </c>
      <c r="E483" s="56" t="s">
        <v>84</v>
      </c>
      <c r="F483" s="65" t="s">
        <v>1312</v>
      </c>
      <c r="G483" s="65" t="s">
        <v>1412</v>
      </c>
      <c r="H483" s="63" t="s">
        <v>1413</v>
      </c>
      <c r="I483" s="63" t="s">
        <v>2117</v>
      </c>
      <c r="J483" s="61">
        <v>1</v>
      </c>
      <c r="K483" s="60">
        <v>33828</v>
      </c>
      <c r="L483" s="60">
        <f t="shared" si="10"/>
        <v>33828</v>
      </c>
      <c r="M483" s="55" t="s">
        <v>66</v>
      </c>
    </row>
    <row r="484" spans="2:13" ht="63.75" x14ac:dyDescent="0.2">
      <c r="B484" s="68" t="s">
        <v>785</v>
      </c>
      <c r="C484" s="57" t="s">
        <v>124</v>
      </c>
      <c r="D484" s="58" t="s">
        <v>90</v>
      </c>
      <c r="E484" s="56" t="s">
        <v>84</v>
      </c>
      <c r="F484" s="65" t="s">
        <v>1312</v>
      </c>
      <c r="G484" s="65" t="s">
        <v>1414</v>
      </c>
      <c r="H484" s="63" t="s">
        <v>1415</v>
      </c>
      <c r="I484" s="63" t="s">
        <v>2117</v>
      </c>
      <c r="J484" s="61">
        <v>1</v>
      </c>
      <c r="K484" s="60">
        <v>35000</v>
      </c>
      <c r="L484" s="60">
        <f t="shared" si="10"/>
        <v>35000</v>
      </c>
      <c r="M484" s="55" t="s">
        <v>66</v>
      </c>
    </row>
    <row r="485" spans="2:13" ht="63.75" x14ac:dyDescent="0.2">
      <c r="B485" s="68" t="s">
        <v>785</v>
      </c>
      <c r="C485" s="57" t="s">
        <v>124</v>
      </c>
      <c r="D485" s="58" t="s">
        <v>90</v>
      </c>
      <c r="E485" s="56" t="s">
        <v>84</v>
      </c>
      <c r="F485" s="65" t="s">
        <v>1312</v>
      </c>
      <c r="G485" s="65" t="s">
        <v>1416</v>
      </c>
      <c r="H485" s="63" t="s">
        <v>1417</v>
      </c>
      <c r="I485" s="63" t="s">
        <v>2117</v>
      </c>
      <c r="J485" s="61">
        <v>1</v>
      </c>
      <c r="K485" s="60">
        <v>75000</v>
      </c>
      <c r="L485" s="60">
        <f t="shared" si="10"/>
        <v>75000</v>
      </c>
      <c r="M485" s="55" t="s">
        <v>66</v>
      </c>
    </row>
    <row r="486" spans="2:13" ht="63.75" x14ac:dyDescent="0.2">
      <c r="B486" s="68" t="s">
        <v>785</v>
      </c>
      <c r="C486" s="57" t="s">
        <v>124</v>
      </c>
      <c r="D486" s="58" t="s">
        <v>90</v>
      </c>
      <c r="E486" s="56" t="s">
        <v>84</v>
      </c>
      <c r="F486" s="65" t="s">
        <v>1312</v>
      </c>
      <c r="G486" s="65" t="s">
        <v>1418</v>
      </c>
      <c r="H486" s="63" t="s">
        <v>1419</v>
      </c>
      <c r="I486" s="63" t="s">
        <v>2117</v>
      </c>
      <c r="J486" s="61">
        <v>1</v>
      </c>
      <c r="K486" s="60">
        <v>70000</v>
      </c>
      <c r="L486" s="60">
        <f t="shared" si="10"/>
        <v>70000</v>
      </c>
      <c r="M486" s="55" t="s">
        <v>66</v>
      </c>
    </row>
    <row r="487" spans="2:13" ht="63.75" x14ac:dyDescent="0.2">
      <c r="B487" s="68" t="s">
        <v>785</v>
      </c>
      <c r="C487" s="57" t="s">
        <v>124</v>
      </c>
      <c r="D487" s="58" t="s">
        <v>90</v>
      </c>
      <c r="E487" s="56" t="s">
        <v>84</v>
      </c>
      <c r="F487" s="65" t="s">
        <v>1312</v>
      </c>
      <c r="G487" s="65" t="s">
        <v>1420</v>
      </c>
      <c r="H487" s="63" t="s">
        <v>1421</v>
      </c>
      <c r="I487" s="63" t="s">
        <v>2117</v>
      </c>
      <c r="J487" s="61">
        <v>1</v>
      </c>
      <c r="K487" s="60">
        <v>70000</v>
      </c>
      <c r="L487" s="60">
        <f t="shared" si="10"/>
        <v>70000</v>
      </c>
      <c r="M487" s="55" t="s">
        <v>66</v>
      </c>
    </row>
    <row r="488" spans="2:13" ht="63.75" x14ac:dyDescent="0.2">
      <c r="B488" s="68" t="s">
        <v>785</v>
      </c>
      <c r="C488" s="57" t="s">
        <v>124</v>
      </c>
      <c r="D488" s="58" t="s">
        <v>90</v>
      </c>
      <c r="E488" s="56" t="s">
        <v>84</v>
      </c>
      <c r="F488" s="65" t="s">
        <v>1312</v>
      </c>
      <c r="G488" s="65" t="s">
        <v>1422</v>
      </c>
      <c r="H488" s="63" t="s">
        <v>1423</v>
      </c>
      <c r="I488" s="63" t="s">
        <v>2117</v>
      </c>
      <c r="J488" s="61">
        <v>1</v>
      </c>
      <c r="K488" s="60">
        <v>120000</v>
      </c>
      <c r="L488" s="60">
        <f t="shared" si="10"/>
        <v>120000</v>
      </c>
      <c r="M488" s="55" t="s">
        <v>66</v>
      </c>
    </row>
    <row r="489" spans="2:13" ht="89.25" x14ac:dyDescent="0.2">
      <c r="B489" s="68" t="s">
        <v>785</v>
      </c>
      <c r="C489" s="57" t="s">
        <v>124</v>
      </c>
      <c r="D489" s="58" t="s">
        <v>90</v>
      </c>
      <c r="E489" s="56" t="s">
        <v>84</v>
      </c>
      <c r="F489" s="65" t="s">
        <v>1312</v>
      </c>
      <c r="G489" s="65" t="s">
        <v>1424</v>
      </c>
      <c r="H489" s="63" t="s">
        <v>1425</v>
      </c>
      <c r="I489" s="63" t="s">
        <v>2117</v>
      </c>
      <c r="J489" s="61">
        <v>1</v>
      </c>
      <c r="K489" s="60">
        <v>40597</v>
      </c>
      <c r="L489" s="60">
        <f t="shared" si="10"/>
        <v>40597</v>
      </c>
      <c r="M489" s="55" t="s">
        <v>66</v>
      </c>
    </row>
    <row r="490" spans="2:13" ht="178.5" x14ac:dyDescent="0.2">
      <c r="B490" s="68" t="s">
        <v>785</v>
      </c>
      <c r="C490" s="57" t="s">
        <v>124</v>
      </c>
      <c r="D490" s="58" t="s">
        <v>90</v>
      </c>
      <c r="E490" s="56" t="s">
        <v>84</v>
      </c>
      <c r="F490" s="65" t="s">
        <v>1312</v>
      </c>
      <c r="G490" s="65" t="s">
        <v>1426</v>
      </c>
      <c r="H490" s="63" t="s">
        <v>1427</v>
      </c>
      <c r="I490" s="63" t="s">
        <v>2117</v>
      </c>
      <c r="J490" s="61">
        <v>1</v>
      </c>
      <c r="K490" s="60">
        <v>16611</v>
      </c>
      <c r="L490" s="60">
        <f t="shared" si="10"/>
        <v>16611</v>
      </c>
      <c r="M490" s="55" t="s">
        <v>66</v>
      </c>
    </row>
    <row r="491" spans="2:13" ht="178.5" x14ac:dyDescent="0.2">
      <c r="B491" s="68" t="s">
        <v>785</v>
      </c>
      <c r="C491" s="57" t="s">
        <v>124</v>
      </c>
      <c r="D491" s="58" t="s">
        <v>90</v>
      </c>
      <c r="E491" s="56" t="s">
        <v>84</v>
      </c>
      <c r="F491" s="65" t="s">
        <v>1312</v>
      </c>
      <c r="G491" s="65" t="s">
        <v>1428</v>
      </c>
      <c r="H491" s="63" t="s">
        <v>1429</v>
      </c>
      <c r="I491" s="63" t="s">
        <v>2117</v>
      </c>
      <c r="J491" s="61">
        <v>1</v>
      </c>
      <c r="K491" s="60">
        <v>18580</v>
      </c>
      <c r="L491" s="60">
        <f t="shared" si="10"/>
        <v>18580</v>
      </c>
      <c r="M491" s="55" t="s">
        <v>66</v>
      </c>
    </row>
    <row r="492" spans="2:13" ht="196.5" x14ac:dyDescent="0.2">
      <c r="B492" s="68" t="s">
        <v>785</v>
      </c>
      <c r="C492" s="57" t="s">
        <v>124</v>
      </c>
      <c r="D492" s="58" t="s">
        <v>90</v>
      </c>
      <c r="E492" s="56" t="s">
        <v>84</v>
      </c>
      <c r="F492" s="65" t="s">
        <v>1312</v>
      </c>
      <c r="G492" s="65" t="s">
        <v>1430</v>
      </c>
      <c r="H492" s="63" t="s">
        <v>1431</v>
      </c>
      <c r="I492" s="63" t="s">
        <v>2117</v>
      </c>
      <c r="J492" s="61">
        <v>1</v>
      </c>
      <c r="K492" s="60">
        <v>2450000</v>
      </c>
      <c r="L492" s="60">
        <f t="shared" si="10"/>
        <v>2450000</v>
      </c>
      <c r="M492" s="55" t="s">
        <v>66</v>
      </c>
    </row>
    <row r="493" spans="2:13" ht="183.75" x14ac:dyDescent="0.2">
      <c r="B493" s="68" t="s">
        <v>785</v>
      </c>
      <c r="C493" s="57" t="s">
        <v>124</v>
      </c>
      <c r="D493" s="58" t="s">
        <v>90</v>
      </c>
      <c r="E493" s="56" t="s">
        <v>84</v>
      </c>
      <c r="F493" s="65" t="s">
        <v>1312</v>
      </c>
      <c r="G493" s="65" t="s">
        <v>1432</v>
      </c>
      <c r="H493" s="63" t="s">
        <v>1433</v>
      </c>
      <c r="I493" s="63" t="s">
        <v>2117</v>
      </c>
      <c r="J493" s="61">
        <v>1</v>
      </c>
      <c r="K493" s="60">
        <v>684547</v>
      </c>
      <c r="L493" s="60">
        <f t="shared" si="10"/>
        <v>684547</v>
      </c>
      <c r="M493" s="55" t="s">
        <v>66</v>
      </c>
    </row>
    <row r="494" spans="2:13" ht="183.75" x14ac:dyDescent="0.2">
      <c r="B494" s="68" t="s">
        <v>785</v>
      </c>
      <c r="C494" s="57" t="s">
        <v>124</v>
      </c>
      <c r="D494" s="58" t="s">
        <v>90</v>
      </c>
      <c r="E494" s="56" t="s">
        <v>84</v>
      </c>
      <c r="F494" s="65" t="s">
        <v>1312</v>
      </c>
      <c r="G494" s="65" t="s">
        <v>1432</v>
      </c>
      <c r="H494" s="63" t="s">
        <v>1434</v>
      </c>
      <c r="I494" s="63" t="s">
        <v>2117</v>
      </c>
      <c r="J494" s="61">
        <v>1</v>
      </c>
      <c r="K494" s="60">
        <v>2250000</v>
      </c>
      <c r="L494" s="60">
        <f t="shared" si="10"/>
        <v>2250000</v>
      </c>
      <c r="M494" s="55" t="s">
        <v>66</v>
      </c>
    </row>
    <row r="495" spans="2:13" ht="191.25" x14ac:dyDescent="0.2">
      <c r="B495" s="68" t="s">
        <v>785</v>
      </c>
      <c r="C495" s="57" t="s">
        <v>124</v>
      </c>
      <c r="D495" s="58" t="s">
        <v>90</v>
      </c>
      <c r="E495" s="56" t="s">
        <v>84</v>
      </c>
      <c r="F495" s="65" t="s">
        <v>1312</v>
      </c>
      <c r="G495" s="65" t="s">
        <v>1435</v>
      </c>
      <c r="H495" s="63" t="s">
        <v>1436</v>
      </c>
      <c r="I495" s="63" t="s">
        <v>2117</v>
      </c>
      <c r="J495" s="61">
        <v>1</v>
      </c>
      <c r="K495" s="60">
        <v>684547</v>
      </c>
      <c r="L495" s="60">
        <f t="shared" si="10"/>
        <v>684547</v>
      </c>
      <c r="M495" s="55" t="s">
        <v>66</v>
      </c>
    </row>
    <row r="496" spans="2:13" ht="178.5" x14ac:dyDescent="0.2">
      <c r="B496" s="68" t="s">
        <v>785</v>
      </c>
      <c r="C496" s="57" t="s">
        <v>124</v>
      </c>
      <c r="D496" s="58" t="s">
        <v>90</v>
      </c>
      <c r="E496" s="56" t="s">
        <v>84</v>
      </c>
      <c r="F496" s="65" t="s">
        <v>1312</v>
      </c>
      <c r="G496" s="65" t="s">
        <v>1437</v>
      </c>
      <c r="H496" s="63" t="s">
        <v>1438</v>
      </c>
      <c r="I496" s="63" t="s">
        <v>2117</v>
      </c>
      <c r="J496" s="61">
        <v>1</v>
      </c>
      <c r="K496" s="60">
        <v>39820</v>
      </c>
      <c r="L496" s="60">
        <f t="shared" si="10"/>
        <v>39820</v>
      </c>
      <c r="M496" s="55" t="s">
        <v>66</v>
      </c>
    </row>
    <row r="497" spans="2:13" ht="178.5" x14ac:dyDescent="0.2">
      <c r="B497" s="68" t="s">
        <v>785</v>
      </c>
      <c r="C497" s="57" t="s">
        <v>124</v>
      </c>
      <c r="D497" s="58" t="s">
        <v>90</v>
      </c>
      <c r="E497" s="56" t="s">
        <v>84</v>
      </c>
      <c r="F497" s="65" t="s">
        <v>1312</v>
      </c>
      <c r="G497" s="65" t="s">
        <v>1439</v>
      </c>
      <c r="H497" s="63" t="s">
        <v>1440</v>
      </c>
      <c r="I497" s="63" t="s">
        <v>2117</v>
      </c>
      <c r="J497" s="61">
        <v>1</v>
      </c>
      <c r="K497" s="60">
        <v>108083</v>
      </c>
      <c r="L497" s="60">
        <f t="shared" si="10"/>
        <v>108083</v>
      </c>
      <c r="M497" s="55" t="s">
        <v>66</v>
      </c>
    </row>
    <row r="498" spans="2:13" ht="178.5" x14ac:dyDescent="0.2">
      <c r="B498" s="68" t="s">
        <v>785</v>
      </c>
      <c r="C498" s="57" t="s">
        <v>124</v>
      </c>
      <c r="D498" s="58" t="s">
        <v>90</v>
      </c>
      <c r="E498" s="56" t="s">
        <v>84</v>
      </c>
      <c r="F498" s="65" t="s">
        <v>1312</v>
      </c>
      <c r="G498" s="65" t="s">
        <v>1441</v>
      </c>
      <c r="H498" s="63" t="s">
        <v>1442</v>
      </c>
      <c r="I498" s="63" t="s">
        <v>2117</v>
      </c>
      <c r="J498" s="61">
        <v>1</v>
      </c>
      <c r="K498" s="60">
        <v>52741</v>
      </c>
      <c r="L498" s="60">
        <f t="shared" si="10"/>
        <v>52741</v>
      </c>
      <c r="M498" s="55" t="s">
        <v>66</v>
      </c>
    </row>
    <row r="499" spans="2:13" ht="178.5" x14ac:dyDescent="0.2">
      <c r="B499" s="68" t="s">
        <v>785</v>
      </c>
      <c r="C499" s="57" t="s">
        <v>124</v>
      </c>
      <c r="D499" s="58" t="s">
        <v>90</v>
      </c>
      <c r="E499" s="56" t="s">
        <v>84</v>
      </c>
      <c r="F499" s="65" t="s">
        <v>1312</v>
      </c>
      <c r="G499" s="65" t="s">
        <v>1443</v>
      </c>
      <c r="H499" s="63" t="s">
        <v>1444</v>
      </c>
      <c r="I499" s="63" t="s">
        <v>2117</v>
      </c>
      <c r="J499" s="61">
        <v>1</v>
      </c>
      <c r="K499" s="60">
        <v>52741</v>
      </c>
      <c r="L499" s="60">
        <f t="shared" si="10"/>
        <v>52741</v>
      </c>
      <c r="M499" s="55" t="s">
        <v>66</v>
      </c>
    </row>
    <row r="500" spans="2:13" ht="178.5" x14ac:dyDescent="0.2">
      <c r="B500" s="68" t="s">
        <v>785</v>
      </c>
      <c r="C500" s="57" t="s">
        <v>124</v>
      </c>
      <c r="D500" s="58" t="s">
        <v>90</v>
      </c>
      <c r="E500" s="56" t="s">
        <v>84</v>
      </c>
      <c r="F500" s="65" t="s">
        <v>1312</v>
      </c>
      <c r="G500" s="65" t="s">
        <v>1445</v>
      </c>
      <c r="H500" s="63" t="s">
        <v>1446</v>
      </c>
      <c r="I500" s="63" t="s">
        <v>2117</v>
      </c>
      <c r="J500" s="61">
        <v>1</v>
      </c>
      <c r="K500" s="60">
        <v>43142</v>
      </c>
      <c r="L500" s="60">
        <f t="shared" si="10"/>
        <v>43142</v>
      </c>
      <c r="M500" s="55" t="s">
        <v>66</v>
      </c>
    </row>
    <row r="501" spans="2:13" ht="51" x14ac:dyDescent="0.2">
      <c r="B501" s="68" t="s">
        <v>785</v>
      </c>
      <c r="C501" s="57">
        <v>20304</v>
      </c>
      <c r="D501" s="58" t="s">
        <v>90</v>
      </c>
      <c r="E501" s="56" t="s">
        <v>84</v>
      </c>
      <c r="F501" s="65" t="s">
        <v>1312</v>
      </c>
      <c r="G501" s="65" t="s">
        <v>1447</v>
      </c>
      <c r="H501" s="63" t="s">
        <v>1448</v>
      </c>
      <c r="I501" s="63" t="s">
        <v>2117</v>
      </c>
      <c r="J501" s="61">
        <v>1</v>
      </c>
      <c r="K501" s="60">
        <v>15000</v>
      </c>
      <c r="L501" s="60">
        <f t="shared" si="10"/>
        <v>15000</v>
      </c>
      <c r="M501" s="55" t="s">
        <v>66</v>
      </c>
    </row>
    <row r="502" spans="2:13" ht="25.5" x14ac:dyDescent="0.2">
      <c r="B502" s="68" t="s">
        <v>785</v>
      </c>
      <c r="C502" s="57" t="s">
        <v>124</v>
      </c>
      <c r="D502" s="58" t="s">
        <v>90</v>
      </c>
      <c r="E502" s="56" t="s">
        <v>195</v>
      </c>
      <c r="F502" s="65" t="s">
        <v>1309</v>
      </c>
      <c r="G502" s="65" t="s">
        <v>1449</v>
      </c>
      <c r="H502" s="63" t="s">
        <v>1450</v>
      </c>
      <c r="I502" s="63" t="s">
        <v>2117</v>
      </c>
      <c r="J502" s="61">
        <v>1</v>
      </c>
      <c r="K502" s="60">
        <v>24582</v>
      </c>
      <c r="L502" s="60">
        <f t="shared" si="10"/>
        <v>24582</v>
      </c>
      <c r="M502" s="55" t="s">
        <v>66</v>
      </c>
    </row>
    <row r="503" spans="2:13" ht="51" x14ac:dyDescent="0.2">
      <c r="B503" s="68" t="s">
        <v>785</v>
      </c>
      <c r="C503" s="57" t="s">
        <v>124</v>
      </c>
      <c r="D503" s="58" t="s">
        <v>90</v>
      </c>
      <c r="E503" s="56" t="s">
        <v>173</v>
      </c>
      <c r="F503" s="65" t="s">
        <v>1309</v>
      </c>
      <c r="G503" s="65" t="s">
        <v>1451</v>
      </c>
      <c r="H503" s="63" t="s">
        <v>1452</v>
      </c>
      <c r="I503" s="63" t="s">
        <v>2117</v>
      </c>
      <c r="J503" s="61">
        <v>1</v>
      </c>
      <c r="K503" s="60">
        <v>17000</v>
      </c>
      <c r="L503" s="60">
        <f t="shared" si="10"/>
        <v>17000</v>
      </c>
      <c r="M503" s="55" t="s">
        <v>66</v>
      </c>
    </row>
    <row r="504" spans="2:13" ht="51" x14ac:dyDescent="0.2">
      <c r="B504" s="68" t="s">
        <v>785</v>
      </c>
      <c r="C504" s="57" t="s">
        <v>124</v>
      </c>
      <c r="D504" s="58" t="s">
        <v>90</v>
      </c>
      <c r="E504" s="56" t="s">
        <v>1453</v>
      </c>
      <c r="F504" s="65" t="s">
        <v>1309</v>
      </c>
      <c r="G504" s="65" t="s">
        <v>1454</v>
      </c>
      <c r="H504" s="63" t="s">
        <v>1455</v>
      </c>
      <c r="I504" s="63" t="s">
        <v>2117</v>
      </c>
      <c r="J504" s="61">
        <v>1</v>
      </c>
      <c r="K504" s="60">
        <v>23000</v>
      </c>
      <c r="L504" s="60">
        <f t="shared" si="10"/>
        <v>23000</v>
      </c>
      <c r="M504" s="55" t="s">
        <v>66</v>
      </c>
    </row>
    <row r="505" spans="2:13" ht="51" x14ac:dyDescent="0.2">
      <c r="B505" s="68" t="s">
        <v>785</v>
      </c>
      <c r="C505" s="57" t="s">
        <v>124</v>
      </c>
      <c r="D505" s="58" t="s">
        <v>90</v>
      </c>
      <c r="E505" s="56" t="s">
        <v>161</v>
      </c>
      <c r="F505" s="65" t="s">
        <v>1309</v>
      </c>
      <c r="G505" s="65" t="s">
        <v>1456</v>
      </c>
      <c r="H505" s="63" t="s">
        <v>1457</v>
      </c>
      <c r="I505" s="63" t="s">
        <v>2117</v>
      </c>
      <c r="J505" s="61">
        <v>1</v>
      </c>
      <c r="K505" s="60">
        <v>24000</v>
      </c>
      <c r="L505" s="60">
        <f t="shared" si="10"/>
        <v>24000</v>
      </c>
      <c r="M505" s="55" t="s">
        <v>66</v>
      </c>
    </row>
    <row r="506" spans="2:13" ht="38.25" x14ac:dyDescent="0.2">
      <c r="B506" s="68" t="s">
        <v>785</v>
      </c>
      <c r="C506" s="57" t="s">
        <v>124</v>
      </c>
      <c r="D506" s="58" t="s">
        <v>90</v>
      </c>
      <c r="E506" s="56" t="s">
        <v>161</v>
      </c>
      <c r="F506" s="65" t="s">
        <v>1309</v>
      </c>
      <c r="G506" s="65" t="s">
        <v>1458</v>
      </c>
      <c r="H506" s="63" t="s">
        <v>1459</v>
      </c>
      <c r="I506" s="63" t="s">
        <v>2117</v>
      </c>
      <c r="J506" s="61">
        <v>1</v>
      </c>
      <c r="K506" s="60">
        <v>52741</v>
      </c>
      <c r="L506" s="60">
        <f t="shared" si="10"/>
        <v>52741</v>
      </c>
      <c r="M506" s="55" t="s">
        <v>66</v>
      </c>
    </row>
    <row r="507" spans="2:13" ht="178.5" x14ac:dyDescent="0.2">
      <c r="B507" s="68" t="s">
        <v>785</v>
      </c>
      <c r="C507" s="57" t="s">
        <v>124</v>
      </c>
      <c r="D507" s="58" t="s">
        <v>90</v>
      </c>
      <c r="E507" s="56" t="s">
        <v>226</v>
      </c>
      <c r="F507" s="65" t="s">
        <v>1309</v>
      </c>
      <c r="G507" s="65" t="s">
        <v>1460</v>
      </c>
      <c r="H507" s="63" t="s">
        <v>1461</v>
      </c>
      <c r="I507" s="63" t="s">
        <v>2117</v>
      </c>
      <c r="J507" s="61">
        <v>1</v>
      </c>
      <c r="K507" s="60">
        <v>118549</v>
      </c>
      <c r="L507" s="60">
        <f t="shared" si="10"/>
        <v>118549</v>
      </c>
      <c r="M507" s="55" t="s">
        <v>66</v>
      </c>
    </row>
    <row r="508" spans="2:13" ht="216.75" x14ac:dyDescent="0.2">
      <c r="B508" s="68" t="s">
        <v>785</v>
      </c>
      <c r="C508" s="57" t="s">
        <v>124</v>
      </c>
      <c r="D508" s="58" t="s">
        <v>90</v>
      </c>
      <c r="E508" s="56" t="s">
        <v>129</v>
      </c>
      <c r="F508" s="65" t="s">
        <v>1312</v>
      </c>
      <c r="G508" s="65" t="s">
        <v>1462</v>
      </c>
      <c r="H508" s="63" t="s">
        <v>1463</v>
      </c>
      <c r="I508" s="63" t="s">
        <v>2117</v>
      </c>
      <c r="J508" s="61">
        <v>1</v>
      </c>
      <c r="K508" s="60">
        <v>118549</v>
      </c>
      <c r="L508" s="60">
        <f t="shared" ref="L508:L571" si="11">J508*K508</f>
        <v>118549</v>
      </c>
      <c r="M508" s="55" t="s">
        <v>66</v>
      </c>
    </row>
    <row r="509" spans="2:13" ht="51" x14ac:dyDescent="0.2">
      <c r="B509" s="68" t="s">
        <v>785</v>
      </c>
      <c r="C509" s="57" t="s">
        <v>124</v>
      </c>
      <c r="D509" s="58" t="s">
        <v>90</v>
      </c>
      <c r="E509" s="56" t="s">
        <v>265</v>
      </c>
      <c r="F509" s="65" t="s">
        <v>1309</v>
      </c>
      <c r="G509" s="65" t="s">
        <v>1464</v>
      </c>
      <c r="H509" s="63" t="s">
        <v>1465</v>
      </c>
      <c r="I509" s="63" t="s">
        <v>2117</v>
      </c>
      <c r="J509" s="61">
        <v>1</v>
      </c>
      <c r="K509" s="60">
        <v>70000</v>
      </c>
      <c r="L509" s="60">
        <f t="shared" si="11"/>
        <v>70000</v>
      </c>
      <c r="M509" s="55" t="s">
        <v>66</v>
      </c>
    </row>
    <row r="510" spans="2:13" ht="38.25" x14ac:dyDescent="0.2">
      <c r="B510" s="68" t="s">
        <v>785</v>
      </c>
      <c r="C510" s="57" t="s">
        <v>124</v>
      </c>
      <c r="D510" s="58" t="s">
        <v>90</v>
      </c>
      <c r="E510" s="56" t="s">
        <v>1208</v>
      </c>
      <c r="F510" s="65" t="s">
        <v>1309</v>
      </c>
      <c r="G510" s="65" t="s">
        <v>1466</v>
      </c>
      <c r="H510" s="63" t="s">
        <v>1467</v>
      </c>
      <c r="I510" s="63" t="s">
        <v>2117</v>
      </c>
      <c r="J510" s="61">
        <v>1</v>
      </c>
      <c r="K510" s="60">
        <v>83778</v>
      </c>
      <c r="L510" s="60">
        <f t="shared" si="11"/>
        <v>83778</v>
      </c>
      <c r="M510" s="55" t="s">
        <v>66</v>
      </c>
    </row>
    <row r="511" spans="2:13" ht="38.25" x14ac:dyDescent="0.2">
      <c r="B511" s="68" t="s">
        <v>785</v>
      </c>
      <c r="C511" s="57" t="s">
        <v>124</v>
      </c>
      <c r="D511" s="58" t="s">
        <v>222</v>
      </c>
      <c r="E511" s="56" t="s">
        <v>84</v>
      </c>
      <c r="F511" s="65" t="s">
        <v>1468</v>
      </c>
      <c r="G511" s="65" t="s">
        <v>1469</v>
      </c>
      <c r="H511" s="63" t="s">
        <v>1470</v>
      </c>
      <c r="I511" s="63" t="s">
        <v>131</v>
      </c>
      <c r="J511" s="61">
        <v>1</v>
      </c>
      <c r="K511" s="60">
        <v>1000</v>
      </c>
      <c r="L511" s="60">
        <f t="shared" si="11"/>
        <v>1000</v>
      </c>
      <c r="M511" s="55" t="s">
        <v>66</v>
      </c>
    </row>
    <row r="512" spans="2:13" ht="38.25" x14ac:dyDescent="0.2">
      <c r="B512" s="68" t="s">
        <v>785</v>
      </c>
      <c r="C512" s="57" t="s">
        <v>124</v>
      </c>
      <c r="D512" s="58" t="s">
        <v>222</v>
      </c>
      <c r="E512" s="56" t="s">
        <v>84</v>
      </c>
      <c r="F512" s="65" t="s">
        <v>1468</v>
      </c>
      <c r="G512" s="65" t="s">
        <v>1471</v>
      </c>
      <c r="H512" s="63" t="s">
        <v>1472</v>
      </c>
      <c r="I512" s="63" t="s">
        <v>131</v>
      </c>
      <c r="J512" s="61">
        <v>1</v>
      </c>
      <c r="K512" s="60">
        <v>500</v>
      </c>
      <c r="L512" s="60">
        <f t="shared" si="11"/>
        <v>500</v>
      </c>
      <c r="M512" s="55" t="s">
        <v>66</v>
      </c>
    </row>
    <row r="513" spans="2:13" ht="51" x14ac:dyDescent="0.2">
      <c r="B513" s="68" t="s">
        <v>785</v>
      </c>
      <c r="C513" s="57" t="s">
        <v>124</v>
      </c>
      <c r="D513" s="58" t="s">
        <v>222</v>
      </c>
      <c r="E513" s="56" t="s">
        <v>84</v>
      </c>
      <c r="F513" s="65" t="s">
        <v>1468</v>
      </c>
      <c r="G513" s="65" t="s">
        <v>1473</v>
      </c>
      <c r="H513" s="63" t="s">
        <v>1474</v>
      </c>
      <c r="I513" s="63" t="s">
        <v>131</v>
      </c>
      <c r="J513" s="61">
        <v>1</v>
      </c>
      <c r="K513" s="60">
        <v>700</v>
      </c>
      <c r="L513" s="60">
        <f t="shared" si="11"/>
        <v>700</v>
      </c>
      <c r="M513" s="55" t="s">
        <v>66</v>
      </c>
    </row>
    <row r="514" spans="2:13" ht="51" x14ac:dyDescent="0.2">
      <c r="B514" s="68" t="s">
        <v>785</v>
      </c>
      <c r="C514" s="57" t="s">
        <v>124</v>
      </c>
      <c r="D514" s="58" t="s">
        <v>222</v>
      </c>
      <c r="E514" s="56" t="s">
        <v>84</v>
      </c>
      <c r="F514" s="65" t="s">
        <v>1468</v>
      </c>
      <c r="G514" s="65" t="s">
        <v>1475</v>
      </c>
      <c r="H514" s="63" t="s">
        <v>1476</v>
      </c>
      <c r="I514" s="63" t="s">
        <v>131</v>
      </c>
      <c r="J514" s="61">
        <v>1</v>
      </c>
      <c r="K514" s="60">
        <v>1600</v>
      </c>
      <c r="L514" s="60">
        <f t="shared" si="11"/>
        <v>1600</v>
      </c>
      <c r="M514" s="55" t="s">
        <v>66</v>
      </c>
    </row>
    <row r="515" spans="2:13" ht="51" x14ac:dyDescent="0.2">
      <c r="B515" s="68" t="s">
        <v>785</v>
      </c>
      <c r="C515" s="57" t="s">
        <v>124</v>
      </c>
      <c r="D515" s="58" t="s">
        <v>222</v>
      </c>
      <c r="E515" s="56" t="s">
        <v>84</v>
      </c>
      <c r="F515" s="65" t="s">
        <v>1477</v>
      </c>
      <c r="G515" s="65" t="s">
        <v>1478</v>
      </c>
      <c r="H515" s="63" t="s">
        <v>1479</v>
      </c>
      <c r="I515" s="63" t="s">
        <v>131</v>
      </c>
      <c r="J515" s="61">
        <v>1</v>
      </c>
      <c r="K515" s="60">
        <v>1050</v>
      </c>
      <c r="L515" s="60">
        <f t="shared" si="11"/>
        <v>1050</v>
      </c>
      <c r="M515" s="55" t="s">
        <v>66</v>
      </c>
    </row>
    <row r="516" spans="2:13" ht="25.5" x14ac:dyDescent="0.2">
      <c r="B516" s="68" t="s">
        <v>785</v>
      </c>
      <c r="C516" s="57" t="s">
        <v>124</v>
      </c>
      <c r="D516" s="58" t="s">
        <v>222</v>
      </c>
      <c r="E516" s="56" t="s">
        <v>84</v>
      </c>
      <c r="F516" s="65" t="s">
        <v>1477</v>
      </c>
      <c r="G516" s="65" t="s">
        <v>1480</v>
      </c>
      <c r="H516" s="63" t="s">
        <v>1481</v>
      </c>
      <c r="I516" s="63" t="s">
        <v>131</v>
      </c>
      <c r="J516" s="61">
        <v>1</v>
      </c>
      <c r="K516" s="60">
        <v>920</v>
      </c>
      <c r="L516" s="60">
        <f t="shared" si="11"/>
        <v>920</v>
      </c>
      <c r="M516" s="55" t="s">
        <v>66</v>
      </c>
    </row>
    <row r="517" spans="2:13" ht="25.5" x14ac:dyDescent="0.2">
      <c r="B517" s="68" t="s">
        <v>785</v>
      </c>
      <c r="C517" s="57" t="s">
        <v>124</v>
      </c>
      <c r="D517" s="58" t="s">
        <v>222</v>
      </c>
      <c r="E517" s="56" t="s">
        <v>84</v>
      </c>
      <c r="F517" s="65" t="s">
        <v>1477</v>
      </c>
      <c r="G517" s="65" t="s">
        <v>1482</v>
      </c>
      <c r="H517" s="63" t="s">
        <v>1483</v>
      </c>
      <c r="I517" s="63" t="s">
        <v>131</v>
      </c>
      <c r="J517" s="61">
        <v>1</v>
      </c>
      <c r="K517" s="60">
        <v>1400</v>
      </c>
      <c r="L517" s="60">
        <f t="shared" si="11"/>
        <v>1400</v>
      </c>
      <c r="M517" s="55" t="s">
        <v>66</v>
      </c>
    </row>
    <row r="518" spans="2:13" ht="63.75" x14ac:dyDescent="0.2">
      <c r="B518" s="68" t="s">
        <v>785</v>
      </c>
      <c r="C518" s="57" t="s">
        <v>124</v>
      </c>
      <c r="D518" s="58" t="s">
        <v>222</v>
      </c>
      <c r="E518" s="56" t="s">
        <v>84</v>
      </c>
      <c r="F518" s="65" t="s">
        <v>1477</v>
      </c>
      <c r="G518" s="65" t="s">
        <v>1484</v>
      </c>
      <c r="H518" s="63" t="s">
        <v>1485</v>
      </c>
      <c r="I518" s="63" t="s">
        <v>131</v>
      </c>
      <c r="J518" s="61">
        <v>1</v>
      </c>
      <c r="K518" s="60">
        <v>215</v>
      </c>
      <c r="L518" s="60">
        <f t="shared" si="11"/>
        <v>215</v>
      </c>
      <c r="M518" s="55" t="s">
        <v>66</v>
      </c>
    </row>
    <row r="519" spans="2:13" ht="63.75" x14ac:dyDescent="0.2">
      <c r="B519" s="68" t="s">
        <v>785</v>
      </c>
      <c r="C519" s="57" t="s">
        <v>124</v>
      </c>
      <c r="D519" s="58" t="s">
        <v>222</v>
      </c>
      <c r="E519" s="56" t="s">
        <v>84</v>
      </c>
      <c r="F519" s="65" t="s">
        <v>1477</v>
      </c>
      <c r="G519" s="65" t="s">
        <v>1486</v>
      </c>
      <c r="H519" s="63" t="s">
        <v>1487</v>
      </c>
      <c r="I519" s="63" t="s">
        <v>131</v>
      </c>
      <c r="J519" s="61">
        <v>1</v>
      </c>
      <c r="K519" s="60">
        <v>215</v>
      </c>
      <c r="L519" s="60">
        <f t="shared" si="11"/>
        <v>215</v>
      </c>
      <c r="M519" s="55" t="s">
        <v>66</v>
      </c>
    </row>
    <row r="520" spans="2:13" ht="63.75" x14ac:dyDescent="0.2">
      <c r="B520" s="68" t="s">
        <v>785</v>
      </c>
      <c r="C520" s="57" t="s">
        <v>124</v>
      </c>
      <c r="D520" s="58" t="s">
        <v>222</v>
      </c>
      <c r="E520" s="56" t="s">
        <v>84</v>
      </c>
      <c r="F520" s="65" t="s">
        <v>1477</v>
      </c>
      <c r="G520" s="65" t="s">
        <v>1488</v>
      </c>
      <c r="H520" s="63" t="s">
        <v>1489</v>
      </c>
      <c r="I520" s="63" t="s">
        <v>131</v>
      </c>
      <c r="J520" s="61">
        <v>1</v>
      </c>
      <c r="K520" s="60">
        <v>170</v>
      </c>
      <c r="L520" s="60">
        <f t="shared" si="11"/>
        <v>170</v>
      </c>
      <c r="M520" s="55" t="s">
        <v>66</v>
      </c>
    </row>
    <row r="521" spans="2:13" ht="63.75" x14ac:dyDescent="0.2">
      <c r="B521" s="68" t="s">
        <v>785</v>
      </c>
      <c r="C521" s="57" t="s">
        <v>124</v>
      </c>
      <c r="D521" s="58" t="s">
        <v>222</v>
      </c>
      <c r="E521" s="56" t="s">
        <v>84</v>
      </c>
      <c r="F521" s="65" t="s">
        <v>1477</v>
      </c>
      <c r="G521" s="65" t="s">
        <v>1490</v>
      </c>
      <c r="H521" s="63" t="s">
        <v>1491</v>
      </c>
      <c r="I521" s="63" t="s">
        <v>131</v>
      </c>
      <c r="J521" s="61">
        <v>1</v>
      </c>
      <c r="K521" s="60">
        <v>215</v>
      </c>
      <c r="L521" s="60">
        <f t="shared" si="11"/>
        <v>215</v>
      </c>
      <c r="M521" s="55" t="s">
        <v>66</v>
      </c>
    </row>
    <row r="522" spans="2:13" ht="63.75" x14ac:dyDescent="0.2">
      <c r="B522" s="68" t="s">
        <v>785</v>
      </c>
      <c r="C522" s="57" t="s">
        <v>124</v>
      </c>
      <c r="D522" s="58" t="s">
        <v>222</v>
      </c>
      <c r="E522" s="56" t="s">
        <v>84</v>
      </c>
      <c r="F522" s="65" t="s">
        <v>1477</v>
      </c>
      <c r="G522" s="65" t="s">
        <v>1492</v>
      </c>
      <c r="H522" s="63" t="s">
        <v>1493</v>
      </c>
      <c r="I522" s="63" t="s">
        <v>131</v>
      </c>
      <c r="J522" s="61">
        <v>1</v>
      </c>
      <c r="K522" s="60">
        <v>2200</v>
      </c>
      <c r="L522" s="60">
        <f t="shared" si="11"/>
        <v>2200</v>
      </c>
      <c r="M522" s="55" t="s">
        <v>66</v>
      </c>
    </row>
    <row r="523" spans="2:13" ht="38.25" x14ac:dyDescent="0.2">
      <c r="B523" s="68" t="s">
        <v>785</v>
      </c>
      <c r="C523" s="57" t="s">
        <v>124</v>
      </c>
      <c r="D523" s="58" t="s">
        <v>222</v>
      </c>
      <c r="E523" s="56" t="s">
        <v>84</v>
      </c>
      <c r="F523" s="65" t="s">
        <v>1477</v>
      </c>
      <c r="G523" s="65" t="s">
        <v>1494</v>
      </c>
      <c r="H523" s="63" t="s">
        <v>1495</v>
      </c>
      <c r="I523" s="63" t="s">
        <v>131</v>
      </c>
      <c r="J523" s="61">
        <v>1</v>
      </c>
      <c r="K523" s="60">
        <v>2200</v>
      </c>
      <c r="L523" s="60">
        <f t="shared" si="11"/>
        <v>2200</v>
      </c>
      <c r="M523" s="55" t="s">
        <v>66</v>
      </c>
    </row>
    <row r="524" spans="2:13" ht="38.25" x14ac:dyDescent="0.2">
      <c r="B524" s="68" t="s">
        <v>785</v>
      </c>
      <c r="C524" s="57" t="s">
        <v>124</v>
      </c>
      <c r="D524" s="58" t="s">
        <v>222</v>
      </c>
      <c r="E524" s="56" t="s">
        <v>84</v>
      </c>
      <c r="F524" s="65" t="s">
        <v>1477</v>
      </c>
      <c r="G524" s="65" t="s">
        <v>1496</v>
      </c>
      <c r="H524" s="63" t="s">
        <v>1497</v>
      </c>
      <c r="I524" s="63" t="s">
        <v>131</v>
      </c>
      <c r="J524" s="61">
        <v>1</v>
      </c>
      <c r="K524" s="60">
        <v>1600</v>
      </c>
      <c r="L524" s="60">
        <f t="shared" si="11"/>
        <v>1600</v>
      </c>
      <c r="M524" s="55" t="s">
        <v>66</v>
      </c>
    </row>
    <row r="525" spans="2:13" ht="51" x14ac:dyDescent="0.2">
      <c r="B525" s="68" t="s">
        <v>785</v>
      </c>
      <c r="C525" s="57" t="s">
        <v>124</v>
      </c>
      <c r="D525" s="58" t="s">
        <v>222</v>
      </c>
      <c r="E525" s="56" t="s">
        <v>84</v>
      </c>
      <c r="F525" s="65" t="s">
        <v>1477</v>
      </c>
      <c r="G525" s="65" t="s">
        <v>1498</v>
      </c>
      <c r="H525" s="63" t="s">
        <v>1499</v>
      </c>
      <c r="I525" s="63" t="s">
        <v>131</v>
      </c>
      <c r="J525" s="61">
        <v>1</v>
      </c>
      <c r="K525" s="60">
        <v>4000</v>
      </c>
      <c r="L525" s="60">
        <f t="shared" si="11"/>
        <v>4000</v>
      </c>
      <c r="M525" s="55" t="s">
        <v>66</v>
      </c>
    </row>
    <row r="526" spans="2:13" ht="38.25" x14ac:dyDescent="0.2">
      <c r="B526" s="68" t="s">
        <v>785</v>
      </c>
      <c r="C526" s="57" t="s">
        <v>124</v>
      </c>
      <c r="D526" s="58" t="s">
        <v>222</v>
      </c>
      <c r="E526" s="56" t="s">
        <v>84</v>
      </c>
      <c r="F526" s="65" t="s">
        <v>1477</v>
      </c>
      <c r="G526" s="65" t="s">
        <v>1500</v>
      </c>
      <c r="H526" s="63" t="s">
        <v>1501</v>
      </c>
      <c r="I526" s="63" t="s">
        <v>131</v>
      </c>
      <c r="J526" s="61">
        <v>1</v>
      </c>
      <c r="K526" s="60">
        <v>3000</v>
      </c>
      <c r="L526" s="60">
        <f t="shared" si="11"/>
        <v>3000</v>
      </c>
      <c r="M526" s="55" t="s">
        <v>66</v>
      </c>
    </row>
    <row r="527" spans="2:13" ht="102" x14ac:dyDescent="0.2">
      <c r="B527" s="68" t="s">
        <v>785</v>
      </c>
      <c r="C527" s="57" t="s">
        <v>124</v>
      </c>
      <c r="D527" s="58" t="s">
        <v>222</v>
      </c>
      <c r="E527" s="56" t="s">
        <v>84</v>
      </c>
      <c r="F527" s="65" t="s">
        <v>1477</v>
      </c>
      <c r="G527" s="65" t="s">
        <v>1502</v>
      </c>
      <c r="H527" s="63" t="s">
        <v>1503</v>
      </c>
      <c r="I527" s="63" t="s">
        <v>131</v>
      </c>
      <c r="J527" s="61">
        <v>1</v>
      </c>
      <c r="K527" s="60">
        <v>1100</v>
      </c>
      <c r="L527" s="60">
        <f t="shared" si="11"/>
        <v>1100</v>
      </c>
      <c r="M527" s="55" t="s">
        <v>66</v>
      </c>
    </row>
    <row r="528" spans="2:13" ht="102" x14ac:dyDescent="0.2">
      <c r="B528" s="68" t="s">
        <v>785</v>
      </c>
      <c r="C528" s="57" t="s">
        <v>124</v>
      </c>
      <c r="D528" s="58" t="s">
        <v>222</v>
      </c>
      <c r="E528" s="56" t="s">
        <v>84</v>
      </c>
      <c r="F528" s="65" t="s">
        <v>1477</v>
      </c>
      <c r="G528" s="65" t="s">
        <v>1504</v>
      </c>
      <c r="H528" s="63" t="s">
        <v>1505</v>
      </c>
      <c r="I528" s="63" t="s">
        <v>131</v>
      </c>
      <c r="J528" s="61">
        <v>1</v>
      </c>
      <c r="K528" s="60">
        <v>4000</v>
      </c>
      <c r="L528" s="60">
        <f t="shared" si="11"/>
        <v>4000</v>
      </c>
      <c r="M528" s="55" t="s">
        <v>66</v>
      </c>
    </row>
    <row r="529" spans="2:13" ht="102" x14ac:dyDescent="0.2">
      <c r="B529" s="68" t="s">
        <v>785</v>
      </c>
      <c r="C529" s="57" t="s">
        <v>124</v>
      </c>
      <c r="D529" s="58" t="s">
        <v>222</v>
      </c>
      <c r="E529" s="56" t="s">
        <v>84</v>
      </c>
      <c r="F529" s="65" t="s">
        <v>1477</v>
      </c>
      <c r="G529" s="65" t="s">
        <v>1506</v>
      </c>
      <c r="H529" s="63" t="s">
        <v>1507</v>
      </c>
      <c r="I529" s="63" t="s">
        <v>131</v>
      </c>
      <c r="J529" s="61">
        <v>1</v>
      </c>
      <c r="K529" s="60">
        <v>4000</v>
      </c>
      <c r="L529" s="60">
        <f t="shared" si="11"/>
        <v>4000</v>
      </c>
      <c r="M529" s="55" t="s">
        <v>66</v>
      </c>
    </row>
    <row r="530" spans="2:13" ht="102" x14ac:dyDescent="0.2">
      <c r="B530" s="68" t="s">
        <v>785</v>
      </c>
      <c r="C530" s="57" t="s">
        <v>124</v>
      </c>
      <c r="D530" s="58" t="s">
        <v>222</v>
      </c>
      <c r="E530" s="56" t="s">
        <v>84</v>
      </c>
      <c r="F530" s="65" t="s">
        <v>1477</v>
      </c>
      <c r="G530" s="65" t="s">
        <v>1508</v>
      </c>
      <c r="H530" s="63" t="s">
        <v>1509</v>
      </c>
      <c r="I530" s="63" t="s">
        <v>131</v>
      </c>
      <c r="J530" s="61">
        <v>1</v>
      </c>
      <c r="K530" s="60">
        <v>4000</v>
      </c>
      <c r="L530" s="60">
        <f t="shared" si="11"/>
        <v>4000</v>
      </c>
      <c r="M530" s="55" t="s">
        <v>66</v>
      </c>
    </row>
    <row r="531" spans="2:13" ht="102" x14ac:dyDescent="0.2">
      <c r="B531" s="68" t="s">
        <v>785</v>
      </c>
      <c r="C531" s="57" t="s">
        <v>124</v>
      </c>
      <c r="D531" s="58" t="s">
        <v>222</v>
      </c>
      <c r="E531" s="56" t="s">
        <v>84</v>
      </c>
      <c r="F531" s="65" t="s">
        <v>1477</v>
      </c>
      <c r="G531" s="65" t="s">
        <v>1510</v>
      </c>
      <c r="H531" s="63" t="s">
        <v>1511</v>
      </c>
      <c r="I531" s="63" t="s">
        <v>131</v>
      </c>
      <c r="J531" s="61">
        <v>1</v>
      </c>
      <c r="K531" s="60">
        <v>6000</v>
      </c>
      <c r="L531" s="60">
        <f t="shared" si="11"/>
        <v>6000</v>
      </c>
      <c r="M531" s="55" t="s">
        <v>66</v>
      </c>
    </row>
    <row r="532" spans="2:13" ht="102" x14ac:dyDescent="0.2">
      <c r="B532" s="68" t="s">
        <v>785</v>
      </c>
      <c r="C532" s="57" t="s">
        <v>124</v>
      </c>
      <c r="D532" s="58" t="s">
        <v>222</v>
      </c>
      <c r="E532" s="56" t="s">
        <v>84</v>
      </c>
      <c r="F532" s="65" t="s">
        <v>1477</v>
      </c>
      <c r="G532" s="65" t="s">
        <v>1512</v>
      </c>
      <c r="H532" s="63" t="s">
        <v>1513</v>
      </c>
      <c r="I532" s="63" t="s">
        <v>131</v>
      </c>
      <c r="J532" s="61">
        <v>1</v>
      </c>
      <c r="K532" s="60">
        <v>3000</v>
      </c>
      <c r="L532" s="60">
        <f t="shared" si="11"/>
        <v>3000</v>
      </c>
      <c r="M532" s="55" t="s">
        <v>66</v>
      </c>
    </row>
    <row r="533" spans="2:13" ht="102" x14ac:dyDescent="0.2">
      <c r="B533" s="68" t="s">
        <v>785</v>
      </c>
      <c r="C533" s="57" t="s">
        <v>124</v>
      </c>
      <c r="D533" s="58" t="s">
        <v>222</v>
      </c>
      <c r="E533" s="56" t="s">
        <v>84</v>
      </c>
      <c r="F533" s="65" t="s">
        <v>1477</v>
      </c>
      <c r="G533" s="65" t="s">
        <v>1514</v>
      </c>
      <c r="H533" s="63" t="s">
        <v>1515</v>
      </c>
      <c r="I533" s="63" t="s">
        <v>131</v>
      </c>
      <c r="J533" s="61">
        <v>1</v>
      </c>
      <c r="K533" s="60">
        <v>3000</v>
      </c>
      <c r="L533" s="60">
        <f t="shared" si="11"/>
        <v>3000</v>
      </c>
      <c r="M533" s="55" t="s">
        <v>66</v>
      </c>
    </row>
    <row r="534" spans="2:13" ht="102" x14ac:dyDescent="0.2">
      <c r="B534" s="68" t="s">
        <v>785</v>
      </c>
      <c r="C534" s="57" t="s">
        <v>124</v>
      </c>
      <c r="D534" s="58" t="s">
        <v>222</v>
      </c>
      <c r="E534" s="56" t="s">
        <v>84</v>
      </c>
      <c r="F534" s="65" t="s">
        <v>1477</v>
      </c>
      <c r="G534" s="65" t="s">
        <v>1516</v>
      </c>
      <c r="H534" s="63" t="s">
        <v>1517</v>
      </c>
      <c r="I534" s="63" t="s">
        <v>131</v>
      </c>
      <c r="J534" s="61">
        <v>1</v>
      </c>
      <c r="K534" s="60">
        <v>2000</v>
      </c>
      <c r="L534" s="60">
        <f t="shared" si="11"/>
        <v>2000</v>
      </c>
      <c r="M534" s="55" t="s">
        <v>66</v>
      </c>
    </row>
    <row r="535" spans="2:13" ht="102" x14ac:dyDescent="0.2">
      <c r="B535" s="68" t="s">
        <v>785</v>
      </c>
      <c r="C535" s="57" t="s">
        <v>124</v>
      </c>
      <c r="D535" s="58" t="s">
        <v>222</v>
      </c>
      <c r="E535" s="56" t="s">
        <v>84</v>
      </c>
      <c r="F535" s="65" t="s">
        <v>1477</v>
      </c>
      <c r="G535" s="65" t="s">
        <v>1518</v>
      </c>
      <c r="H535" s="63" t="s">
        <v>1519</v>
      </c>
      <c r="I535" s="63" t="s">
        <v>131</v>
      </c>
      <c r="J535" s="61">
        <v>1</v>
      </c>
      <c r="K535" s="60">
        <v>2000</v>
      </c>
      <c r="L535" s="60">
        <f t="shared" si="11"/>
        <v>2000</v>
      </c>
      <c r="M535" s="55" t="s">
        <v>66</v>
      </c>
    </row>
    <row r="536" spans="2:13" ht="102" x14ac:dyDescent="0.2">
      <c r="B536" s="68" t="s">
        <v>785</v>
      </c>
      <c r="C536" s="57" t="s">
        <v>124</v>
      </c>
      <c r="D536" s="58" t="s">
        <v>222</v>
      </c>
      <c r="E536" s="56" t="s">
        <v>84</v>
      </c>
      <c r="F536" s="65" t="s">
        <v>1477</v>
      </c>
      <c r="G536" s="65" t="s">
        <v>1520</v>
      </c>
      <c r="H536" s="63" t="s">
        <v>1521</v>
      </c>
      <c r="I536" s="63" t="s">
        <v>131</v>
      </c>
      <c r="J536" s="61">
        <v>1</v>
      </c>
      <c r="K536" s="60">
        <v>700</v>
      </c>
      <c r="L536" s="60">
        <f t="shared" si="11"/>
        <v>700</v>
      </c>
      <c r="M536" s="55" t="s">
        <v>66</v>
      </c>
    </row>
    <row r="537" spans="2:13" ht="102" x14ac:dyDescent="0.2">
      <c r="B537" s="68" t="s">
        <v>785</v>
      </c>
      <c r="C537" s="57" t="s">
        <v>124</v>
      </c>
      <c r="D537" s="58" t="s">
        <v>222</v>
      </c>
      <c r="E537" s="56" t="s">
        <v>84</v>
      </c>
      <c r="F537" s="65" t="s">
        <v>1477</v>
      </c>
      <c r="G537" s="65" t="s">
        <v>1522</v>
      </c>
      <c r="H537" s="63" t="s">
        <v>1523</v>
      </c>
      <c r="I537" s="63" t="s">
        <v>131</v>
      </c>
      <c r="J537" s="61">
        <v>1</v>
      </c>
      <c r="K537" s="60">
        <v>3000</v>
      </c>
      <c r="L537" s="60">
        <f t="shared" si="11"/>
        <v>3000</v>
      </c>
      <c r="M537" s="55" t="s">
        <v>66</v>
      </c>
    </row>
    <row r="538" spans="2:13" ht="102" x14ac:dyDescent="0.2">
      <c r="B538" s="68" t="s">
        <v>785</v>
      </c>
      <c r="C538" s="57" t="s">
        <v>124</v>
      </c>
      <c r="D538" s="58" t="s">
        <v>222</v>
      </c>
      <c r="E538" s="56" t="s">
        <v>84</v>
      </c>
      <c r="F538" s="65" t="s">
        <v>1477</v>
      </c>
      <c r="G538" s="65" t="s">
        <v>1524</v>
      </c>
      <c r="H538" s="63" t="s">
        <v>1525</v>
      </c>
      <c r="I538" s="63" t="s">
        <v>131</v>
      </c>
      <c r="J538" s="61">
        <v>1</v>
      </c>
      <c r="K538" s="60">
        <v>7000</v>
      </c>
      <c r="L538" s="60">
        <f t="shared" si="11"/>
        <v>7000</v>
      </c>
      <c r="M538" s="55" t="s">
        <v>66</v>
      </c>
    </row>
    <row r="539" spans="2:13" ht="102" x14ac:dyDescent="0.2">
      <c r="B539" s="68" t="s">
        <v>785</v>
      </c>
      <c r="C539" s="57" t="s">
        <v>124</v>
      </c>
      <c r="D539" s="58" t="s">
        <v>222</v>
      </c>
      <c r="E539" s="56" t="s">
        <v>84</v>
      </c>
      <c r="F539" s="65" t="s">
        <v>1477</v>
      </c>
      <c r="G539" s="65" t="s">
        <v>1526</v>
      </c>
      <c r="H539" s="63" t="s">
        <v>1527</v>
      </c>
      <c r="I539" s="63" t="s">
        <v>131</v>
      </c>
      <c r="J539" s="61">
        <v>1</v>
      </c>
      <c r="K539" s="60">
        <v>9000</v>
      </c>
      <c r="L539" s="60">
        <f t="shared" si="11"/>
        <v>9000</v>
      </c>
      <c r="M539" s="55" t="s">
        <v>66</v>
      </c>
    </row>
    <row r="540" spans="2:13" ht="102" x14ac:dyDescent="0.2">
      <c r="B540" s="68" t="s">
        <v>785</v>
      </c>
      <c r="C540" s="57" t="s">
        <v>124</v>
      </c>
      <c r="D540" s="58" t="s">
        <v>222</v>
      </c>
      <c r="E540" s="56" t="s">
        <v>84</v>
      </c>
      <c r="F540" s="65" t="s">
        <v>1477</v>
      </c>
      <c r="G540" s="65" t="s">
        <v>1528</v>
      </c>
      <c r="H540" s="63" t="s">
        <v>1529</v>
      </c>
      <c r="I540" s="63" t="s">
        <v>131</v>
      </c>
      <c r="J540" s="61">
        <v>1</v>
      </c>
      <c r="K540" s="60">
        <v>11000</v>
      </c>
      <c r="L540" s="60">
        <f t="shared" si="11"/>
        <v>11000</v>
      </c>
      <c r="M540" s="55" t="s">
        <v>66</v>
      </c>
    </row>
    <row r="541" spans="2:13" ht="25.5" x14ac:dyDescent="0.2">
      <c r="B541" s="68" t="s">
        <v>785</v>
      </c>
      <c r="C541" s="57" t="s">
        <v>124</v>
      </c>
      <c r="D541" s="58" t="s">
        <v>222</v>
      </c>
      <c r="E541" s="56" t="s">
        <v>263</v>
      </c>
      <c r="F541" s="65" t="s">
        <v>1477</v>
      </c>
      <c r="G541" s="65" t="s">
        <v>1530</v>
      </c>
      <c r="H541" s="63" t="s">
        <v>1531</v>
      </c>
      <c r="I541" s="63" t="s">
        <v>131</v>
      </c>
      <c r="J541" s="61">
        <v>1</v>
      </c>
      <c r="K541" s="60">
        <v>410</v>
      </c>
      <c r="L541" s="60">
        <f t="shared" si="11"/>
        <v>410</v>
      </c>
      <c r="M541" s="55" t="s">
        <v>66</v>
      </c>
    </row>
    <row r="542" spans="2:13" ht="102" x14ac:dyDescent="0.2">
      <c r="B542" s="68" t="s">
        <v>785</v>
      </c>
      <c r="C542" s="57" t="s">
        <v>124</v>
      </c>
      <c r="D542" s="58" t="s">
        <v>222</v>
      </c>
      <c r="E542" s="56" t="s">
        <v>263</v>
      </c>
      <c r="F542" s="65" t="s">
        <v>1477</v>
      </c>
      <c r="G542" s="65" t="s">
        <v>1532</v>
      </c>
      <c r="H542" s="63" t="s">
        <v>1533</v>
      </c>
      <c r="I542" s="63" t="s">
        <v>131</v>
      </c>
      <c r="J542" s="61">
        <v>1</v>
      </c>
      <c r="K542" s="60">
        <v>650</v>
      </c>
      <c r="L542" s="60">
        <f t="shared" si="11"/>
        <v>650</v>
      </c>
      <c r="M542" s="55" t="s">
        <v>66</v>
      </c>
    </row>
    <row r="543" spans="2:13" ht="102" x14ac:dyDescent="0.2">
      <c r="B543" s="68" t="s">
        <v>785</v>
      </c>
      <c r="C543" s="57" t="s">
        <v>124</v>
      </c>
      <c r="D543" s="58" t="s">
        <v>222</v>
      </c>
      <c r="E543" s="56" t="s">
        <v>263</v>
      </c>
      <c r="F543" s="65" t="s">
        <v>1477</v>
      </c>
      <c r="G543" s="65" t="s">
        <v>1534</v>
      </c>
      <c r="H543" s="63" t="s">
        <v>1535</v>
      </c>
      <c r="I543" s="63" t="s">
        <v>131</v>
      </c>
      <c r="J543" s="61">
        <v>1</v>
      </c>
      <c r="K543" s="60">
        <v>410</v>
      </c>
      <c r="L543" s="60">
        <f t="shared" si="11"/>
        <v>410</v>
      </c>
      <c r="M543" s="55" t="s">
        <v>66</v>
      </c>
    </row>
    <row r="544" spans="2:13" ht="89.25" x14ac:dyDescent="0.2">
      <c r="B544" s="68" t="s">
        <v>785</v>
      </c>
      <c r="C544" s="57" t="s">
        <v>124</v>
      </c>
      <c r="D544" s="58" t="s">
        <v>222</v>
      </c>
      <c r="E544" s="56" t="s">
        <v>263</v>
      </c>
      <c r="F544" s="65" t="s">
        <v>1477</v>
      </c>
      <c r="G544" s="65" t="s">
        <v>1536</v>
      </c>
      <c r="H544" s="63" t="s">
        <v>1537</v>
      </c>
      <c r="I544" s="63" t="s">
        <v>131</v>
      </c>
      <c r="J544" s="61">
        <v>1</v>
      </c>
      <c r="K544" s="60">
        <v>650</v>
      </c>
      <c r="L544" s="60">
        <f t="shared" si="11"/>
        <v>650</v>
      </c>
      <c r="M544" s="55" t="s">
        <v>66</v>
      </c>
    </row>
    <row r="545" spans="2:13" ht="25.5" x14ac:dyDescent="0.2">
      <c r="B545" s="68" t="s">
        <v>785</v>
      </c>
      <c r="C545" s="57" t="s">
        <v>124</v>
      </c>
      <c r="D545" s="58" t="s">
        <v>222</v>
      </c>
      <c r="E545" s="56" t="s">
        <v>263</v>
      </c>
      <c r="F545" s="65" t="s">
        <v>1477</v>
      </c>
      <c r="G545" s="65" t="s">
        <v>1538</v>
      </c>
      <c r="H545" s="63" t="s">
        <v>1539</v>
      </c>
      <c r="I545" s="63" t="s">
        <v>131</v>
      </c>
      <c r="J545" s="61">
        <v>1</v>
      </c>
      <c r="K545" s="60">
        <v>650</v>
      </c>
      <c r="L545" s="60">
        <f t="shared" si="11"/>
        <v>650</v>
      </c>
      <c r="M545" s="55" t="s">
        <v>66</v>
      </c>
    </row>
    <row r="546" spans="2:13" ht="89.25" x14ac:dyDescent="0.2">
      <c r="B546" s="68" t="s">
        <v>785</v>
      </c>
      <c r="C546" s="57" t="s">
        <v>124</v>
      </c>
      <c r="D546" s="58" t="s">
        <v>222</v>
      </c>
      <c r="E546" s="56" t="s">
        <v>263</v>
      </c>
      <c r="F546" s="65" t="s">
        <v>1477</v>
      </c>
      <c r="G546" s="65" t="s">
        <v>1540</v>
      </c>
      <c r="H546" s="63" t="s">
        <v>1541</v>
      </c>
      <c r="I546" s="63" t="s">
        <v>131</v>
      </c>
      <c r="J546" s="61">
        <v>1</v>
      </c>
      <c r="K546" s="60">
        <v>410</v>
      </c>
      <c r="L546" s="60">
        <f t="shared" si="11"/>
        <v>410</v>
      </c>
      <c r="M546" s="55" t="s">
        <v>66</v>
      </c>
    </row>
    <row r="547" spans="2:13" ht="25.5" x14ac:dyDescent="0.2">
      <c r="B547" s="68" t="s">
        <v>785</v>
      </c>
      <c r="C547" s="57" t="s">
        <v>124</v>
      </c>
      <c r="D547" s="58" t="s">
        <v>222</v>
      </c>
      <c r="E547" s="56" t="s">
        <v>263</v>
      </c>
      <c r="F547" s="65" t="s">
        <v>1477</v>
      </c>
      <c r="G547" s="65" t="s">
        <v>1542</v>
      </c>
      <c r="H547" s="63" t="s">
        <v>1543</v>
      </c>
      <c r="I547" s="63" t="s">
        <v>131</v>
      </c>
      <c r="J547" s="61">
        <v>1</v>
      </c>
      <c r="K547" s="60">
        <v>410</v>
      </c>
      <c r="L547" s="60">
        <f t="shared" si="11"/>
        <v>410</v>
      </c>
      <c r="M547" s="55" t="s">
        <v>66</v>
      </c>
    </row>
    <row r="548" spans="2:13" ht="63.75" x14ac:dyDescent="0.2">
      <c r="B548" s="68" t="s">
        <v>785</v>
      </c>
      <c r="C548" s="57" t="s">
        <v>124</v>
      </c>
      <c r="D548" s="58" t="s">
        <v>222</v>
      </c>
      <c r="E548" s="56" t="s">
        <v>263</v>
      </c>
      <c r="F548" s="65" t="s">
        <v>1477</v>
      </c>
      <c r="G548" s="65" t="s">
        <v>1544</v>
      </c>
      <c r="H548" s="63" t="s">
        <v>1545</v>
      </c>
      <c r="I548" s="63" t="s">
        <v>131</v>
      </c>
      <c r="J548" s="61">
        <v>1</v>
      </c>
      <c r="K548" s="60">
        <v>410</v>
      </c>
      <c r="L548" s="60">
        <f t="shared" si="11"/>
        <v>410</v>
      </c>
      <c r="M548" s="55" t="s">
        <v>66</v>
      </c>
    </row>
    <row r="549" spans="2:13" ht="63.75" x14ac:dyDescent="0.2">
      <c r="B549" s="68" t="s">
        <v>785</v>
      </c>
      <c r="C549" s="57" t="s">
        <v>124</v>
      </c>
      <c r="D549" s="58" t="s">
        <v>222</v>
      </c>
      <c r="E549" s="56" t="s">
        <v>263</v>
      </c>
      <c r="F549" s="65" t="s">
        <v>1477</v>
      </c>
      <c r="G549" s="65" t="s">
        <v>1546</v>
      </c>
      <c r="H549" s="63" t="s">
        <v>1547</v>
      </c>
      <c r="I549" s="63" t="s">
        <v>131</v>
      </c>
      <c r="J549" s="61">
        <v>1</v>
      </c>
      <c r="K549" s="60">
        <v>650</v>
      </c>
      <c r="L549" s="60">
        <f t="shared" si="11"/>
        <v>650</v>
      </c>
      <c r="M549" s="55" t="s">
        <v>66</v>
      </c>
    </row>
    <row r="550" spans="2:13" ht="25.5" x14ac:dyDescent="0.2">
      <c r="B550" s="68" t="s">
        <v>785</v>
      </c>
      <c r="C550" s="57" t="s">
        <v>124</v>
      </c>
      <c r="D550" s="58" t="s">
        <v>222</v>
      </c>
      <c r="E550" s="56" t="s">
        <v>263</v>
      </c>
      <c r="F550" s="65" t="s">
        <v>1477</v>
      </c>
      <c r="G550" s="65" t="s">
        <v>1548</v>
      </c>
      <c r="H550" s="63" t="s">
        <v>1549</v>
      </c>
      <c r="I550" s="63" t="s">
        <v>131</v>
      </c>
      <c r="J550" s="61">
        <v>1</v>
      </c>
      <c r="K550" s="60">
        <v>650</v>
      </c>
      <c r="L550" s="60">
        <f t="shared" si="11"/>
        <v>650</v>
      </c>
      <c r="M550" s="55" t="s">
        <v>66</v>
      </c>
    </row>
    <row r="551" spans="2:13" ht="63.75" x14ac:dyDescent="0.2">
      <c r="B551" s="68" t="s">
        <v>785</v>
      </c>
      <c r="C551" s="57" t="s">
        <v>124</v>
      </c>
      <c r="D551" s="58" t="s">
        <v>975</v>
      </c>
      <c r="E551" s="56" t="s">
        <v>84</v>
      </c>
      <c r="F551" s="65" t="s">
        <v>1063</v>
      </c>
      <c r="G551" s="65" t="s">
        <v>1550</v>
      </c>
      <c r="H551" s="63" t="s">
        <v>1551</v>
      </c>
      <c r="I551" s="63" t="s">
        <v>2117</v>
      </c>
      <c r="J551" s="61">
        <v>1</v>
      </c>
      <c r="K551" s="60">
        <v>600</v>
      </c>
      <c r="L551" s="60">
        <f t="shared" si="11"/>
        <v>600</v>
      </c>
      <c r="M551" s="55" t="s">
        <v>66</v>
      </c>
    </row>
    <row r="552" spans="2:13" ht="89.25" x14ac:dyDescent="0.2">
      <c r="B552" s="68" t="s">
        <v>785</v>
      </c>
      <c r="C552" s="57" t="s">
        <v>124</v>
      </c>
      <c r="D552" s="58" t="s">
        <v>975</v>
      </c>
      <c r="E552" s="56" t="s">
        <v>263</v>
      </c>
      <c r="F552" s="65" t="s">
        <v>1063</v>
      </c>
      <c r="G552" s="65" t="s">
        <v>1552</v>
      </c>
      <c r="H552" s="63" t="s">
        <v>1553</v>
      </c>
      <c r="I552" s="63" t="s">
        <v>2117</v>
      </c>
      <c r="J552" s="61">
        <v>1</v>
      </c>
      <c r="K552" s="60">
        <v>1350</v>
      </c>
      <c r="L552" s="60">
        <f t="shared" si="11"/>
        <v>1350</v>
      </c>
      <c r="M552" s="55" t="s">
        <v>66</v>
      </c>
    </row>
    <row r="553" spans="2:13" ht="89.25" x14ac:dyDescent="0.2">
      <c r="B553" s="68" t="s">
        <v>785</v>
      </c>
      <c r="C553" s="57" t="s">
        <v>124</v>
      </c>
      <c r="D553" s="58" t="s">
        <v>975</v>
      </c>
      <c r="E553" s="56" t="s">
        <v>263</v>
      </c>
      <c r="F553" s="65" t="s">
        <v>1063</v>
      </c>
      <c r="G553" s="65" t="s">
        <v>1554</v>
      </c>
      <c r="H553" s="63" t="s">
        <v>1555</v>
      </c>
      <c r="I553" s="63" t="s">
        <v>2117</v>
      </c>
      <c r="J553" s="61">
        <v>1</v>
      </c>
      <c r="K553" s="60">
        <v>1350</v>
      </c>
      <c r="L553" s="60">
        <f t="shared" si="11"/>
        <v>1350</v>
      </c>
      <c r="M553" s="55" t="s">
        <v>66</v>
      </c>
    </row>
    <row r="554" spans="2:13" ht="89.25" x14ac:dyDescent="0.2">
      <c r="B554" s="68" t="s">
        <v>785</v>
      </c>
      <c r="C554" s="57" t="s">
        <v>124</v>
      </c>
      <c r="D554" s="58" t="s">
        <v>975</v>
      </c>
      <c r="E554" s="56" t="s">
        <v>263</v>
      </c>
      <c r="F554" s="65" t="s">
        <v>1063</v>
      </c>
      <c r="G554" s="65" t="s">
        <v>1556</v>
      </c>
      <c r="H554" s="63" t="s">
        <v>1557</v>
      </c>
      <c r="I554" s="63" t="s">
        <v>2117</v>
      </c>
      <c r="J554" s="61">
        <v>1</v>
      </c>
      <c r="K554" s="60">
        <v>1500</v>
      </c>
      <c r="L554" s="60">
        <f t="shared" si="11"/>
        <v>1500</v>
      </c>
      <c r="M554" s="55" t="s">
        <v>66</v>
      </c>
    </row>
    <row r="555" spans="2:13" ht="89.25" x14ac:dyDescent="0.2">
      <c r="B555" s="68" t="s">
        <v>785</v>
      </c>
      <c r="C555" s="57" t="s">
        <v>124</v>
      </c>
      <c r="D555" s="58" t="s">
        <v>975</v>
      </c>
      <c r="E555" s="56" t="s">
        <v>263</v>
      </c>
      <c r="F555" s="65" t="s">
        <v>1063</v>
      </c>
      <c r="G555" s="65" t="s">
        <v>1558</v>
      </c>
      <c r="H555" s="63" t="s">
        <v>1559</v>
      </c>
      <c r="I555" s="63" t="s">
        <v>2117</v>
      </c>
      <c r="J555" s="61">
        <v>1</v>
      </c>
      <c r="K555" s="60">
        <v>1500</v>
      </c>
      <c r="L555" s="60">
        <f t="shared" si="11"/>
        <v>1500</v>
      </c>
      <c r="M555" s="55" t="s">
        <v>66</v>
      </c>
    </row>
    <row r="556" spans="2:13" ht="51" x14ac:dyDescent="0.2">
      <c r="B556" s="68" t="s">
        <v>785</v>
      </c>
      <c r="C556" s="57" t="s">
        <v>124</v>
      </c>
      <c r="D556" s="58" t="s">
        <v>975</v>
      </c>
      <c r="E556" s="56" t="s">
        <v>263</v>
      </c>
      <c r="F556" s="65" t="s">
        <v>1560</v>
      </c>
      <c r="G556" s="65" t="s">
        <v>1561</v>
      </c>
      <c r="H556" s="63" t="s">
        <v>1562</v>
      </c>
      <c r="I556" s="63" t="s">
        <v>2117</v>
      </c>
      <c r="J556" s="61">
        <v>1</v>
      </c>
      <c r="K556" s="60">
        <v>1100</v>
      </c>
      <c r="L556" s="60">
        <f t="shared" si="11"/>
        <v>1100</v>
      </c>
      <c r="M556" s="55" t="s">
        <v>66</v>
      </c>
    </row>
    <row r="557" spans="2:13" ht="51" x14ac:dyDescent="0.2">
      <c r="B557" s="68" t="s">
        <v>785</v>
      </c>
      <c r="C557" s="57" t="s">
        <v>124</v>
      </c>
      <c r="D557" s="58" t="s">
        <v>975</v>
      </c>
      <c r="E557" s="56" t="s">
        <v>1563</v>
      </c>
      <c r="F557" s="65" t="s">
        <v>1063</v>
      </c>
      <c r="G557" s="65" t="s">
        <v>1564</v>
      </c>
      <c r="H557" s="63" t="s">
        <v>1565</v>
      </c>
      <c r="I557" s="63" t="s">
        <v>2117</v>
      </c>
      <c r="J557" s="61">
        <v>1</v>
      </c>
      <c r="K557" s="60">
        <v>500</v>
      </c>
      <c r="L557" s="60">
        <f t="shared" si="11"/>
        <v>500</v>
      </c>
      <c r="M557" s="55" t="s">
        <v>66</v>
      </c>
    </row>
    <row r="558" spans="2:13" ht="38.25" x14ac:dyDescent="0.2">
      <c r="B558" s="68" t="s">
        <v>785</v>
      </c>
      <c r="C558" s="57" t="s">
        <v>124</v>
      </c>
      <c r="D558" s="58" t="s">
        <v>975</v>
      </c>
      <c r="E558" s="56" t="s">
        <v>215</v>
      </c>
      <c r="F558" s="65" t="s">
        <v>1566</v>
      </c>
      <c r="G558" s="65" t="s">
        <v>1567</v>
      </c>
      <c r="H558" s="63" t="s">
        <v>1568</v>
      </c>
      <c r="I558" s="63" t="s">
        <v>2117</v>
      </c>
      <c r="J558" s="61">
        <v>1</v>
      </c>
      <c r="K558" s="60">
        <v>30000</v>
      </c>
      <c r="L558" s="60">
        <f t="shared" si="11"/>
        <v>30000</v>
      </c>
      <c r="M558" s="55" t="s">
        <v>66</v>
      </c>
    </row>
    <row r="559" spans="2:13" ht="25.5" x14ac:dyDescent="0.2">
      <c r="B559" s="68" t="s">
        <v>785</v>
      </c>
      <c r="C559" s="57" t="s">
        <v>124</v>
      </c>
      <c r="D559" s="58" t="s">
        <v>975</v>
      </c>
      <c r="E559" s="56" t="s">
        <v>215</v>
      </c>
      <c r="F559" s="65">
        <v>39121444</v>
      </c>
      <c r="G559" s="65" t="s">
        <v>1569</v>
      </c>
      <c r="H559" s="63" t="s">
        <v>1570</v>
      </c>
      <c r="I559" s="63" t="s">
        <v>2117</v>
      </c>
      <c r="J559" s="61">
        <v>1</v>
      </c>
      <c r="K559" s="60">
        <v>450</v>
      </c>
      <c r="L559" s="60">
        <f t="shared" si="11"/>
        <v>450</v>
      </c>
      <c r="M559" s="55" t="s">
        <v>66</v>
      </c>
    </row>
    <row r="560" spans="2:13" ht="25.5" x14ac:dyDescent="0.2">
      <c r="B560" s="68" t="s">
        <v>785</v>
      </c>
      <c r="C560" s="57" t="s">
        <v>124</v>
      </c>
      <c r="D560" s="58" t="s">
        <v>975</v>
      </c>
      <c r="E560" s="56" t="s">
        <v>366</v>
      </c>
      <c r="F560" s="65" t="s">
        <v>1063</v>
      </c>
      <c r="G560" s="65" t="s">
        <v>1571</v>
      </c>
      <c r="H560" s="63" t="s">
        <v>1572</v>
      </c>
      <c r="I560" s="63" t="s">
        <v>2117</v>
      </c>
      <c r="J560" s="61">
        <v>1</v>
      </c>
      <c r="K560" s="60">
        <v>9600</v>
      </c>
      <c r="L560" s="60">
        <f t="shared" si="11"/>
        <v>9600</v>
      </c>
      <c r="M560" s="55" t="s">
        <v>66</v>
      </c>
    </row>
    <row r="561" spans="2:13" ht="25.5" x14ac:dyDescent="0.2">
      <c r="B561" s="68" t="s">
        <v>785</v>
      </c>
      <c r="C561" s="57" t="s">
        <v>124</v>
      </c>
      <c r="D561" s="58" t="s">
        <v>975</v>
      </c>
      <c r="E561" s="56" t="s">
        <v>366</v>
      </c>
      <c r="F561" s="65" t="s">
        <v>1063</v>
      </c>
      <c r="G561" s="65" t="s">
        <v>1571</v>
      </c>
      <c r="H561" s="63" t="s">
        <v>1573</v>
      </c>
      <c r="I561" s="63" t="s">
        <v>2117</v>
      </c>
      <c r="J561" s="61">
        <v>1</v>
      </c>
      <c r="K561" s="60">
        <v>9750</v>
      </c>
      <c r="L561" s="60">
        <f t="shared" si="11"/>
        <v>9750</v>
      </c>
      <c r="M561" s="55" t="s">
        <v>66</v>
      </c>
    </row>
    <row r="562" spans="2:13" ht="25.5" x14ac:dyDescent="0.2">
      <c r="B562" s="68" t="s">
        <v>785</v>
      </c>
      <c r="C562" s="57" t="s">
        <v>124</v>
      </c>
      <c r="D562" s="58" t="s">
        <v>975</v>
      </c>
      <c r="E562" s="56" t="s">
        <v>366</v>
      </c>
      <c r="F562" s="65" t="s">
        <v>1063</v>
      </c>
      <c r="G562" s="65" t="s">
        <v>1574</v>
      </c>
      <c r="H562" s="63" t="s">
        <v>1575</v>
      </c>
      <c r="I562" s="63" t="s">
        <v>2117</v>
      </c>
      <c r="J562" s="61">
        <v>1</v>
      </c>
      <c r="K562" s="60">
        <v>15200</v>
      </c>
      <c r="L562" s="60">
        <f t="shared" si="11"/>
        <v>15200</v>
      </c>
      <c r="M562" s="55" t="s">
        <v>66</v>
      </c>
    </row>
    <row r="563" spans="2:13" ht="89.25" x14ac:dyDescent="0.2">
      <c r="B563" s="68" t="s">
        <v>785</v>
      </c>
      <c r="C563" s="57" t="s">
        <v>124</v>
      </c>
      <c r="D563" s="58" t="s">
        <v>277</v>
      </c>
      <c r="E563" s="56" t="s">
        <v>84</v>
      </c>
      <c r="F563" s="65" t="s">
        <v>1576</v>
      </c>
      <c r="G563" s="65" t="s">
        <v>1577</v>
      </c>
      <c r="H563" s="63" t="s">
        <v>1578</v>
      </c>
      <c r="I563" s="63" t="s">
        <v>2117</v>
      </c>
      <c r="J563" s="61">
        <v>1</v>
      </c>
      <c r="K563" s="60">
        <v>220042.31</v>
      </c>
      <c r="L563" s="60">
        <f t="shared" si="11"/>
        <v>220042.31</v>
      </c>
      <c r="M563" s="55" t="s">
        <v>66</v>
      </c>
    </row>
    <row r="564" spans="2:13" ht="102" x14ac:dyDescent="0.2">
      <c r="B564" s="68" t="s">
        <v>785</v>
      </c>
      <c r="C564" s="57" t="s">
        <v>124</v>
      </c>
      <c r="D564" s="58" t="s">
        <v>277</v>
      </c>
      <c r="E564" s="56" t="s">
        <v>84</v>
      </c>
      <c r="F564" s="65" t="s">
        <v>1576</v>
      </c>
      <c r="G564" s="65" t="s">
        <v>1577</v>
      </c>
      <c r="H564" s="63" t="s">
        <v>1579</v>
      </c>
      <c r="I564" s="63" t="s">
        <v>2117</v>
      </c>
      <c r="J564" s="61">
        <v>1</v>
      </c>
      <c r="K564" s="60">
        <v>270000</v>
      </c>
      <c r="L564" s="60">
        <f t="shared" si="11"/>
        <v>270000</v>
      </c>
      <c r="M564" s="55" t="s">
        <v>66</v>
      </c>
    </row>
    <row r="565" spans="2:13" ht="84" x14ac:dyDescent="0.2">
      <c r="B565" s="68" t="s">
        <v>785</v>
      </c>
      <c r="C565" s="57" t="s">
        <v>124</v>
      </c>
      <c r="D565" s="58" t="s">
        <v>277</v>
      </c>
      <c r="E565" s="56" t="s">
        <v>84</v>
      </c>
      <c r="F565" s="65" t="s">
        <v>1576</v>
      </c>
      <c r="G565" s="65" t="s">
        <v>1580</v>
      </c>
      <c r="H565" s="63" t="s">
        <v>1581</v>
      </c>
      <c r="I565" s="63" t="s">
        <v>2117</v>
      </c>
      <c r="J565" s="61">
        <v>1</v>
      </c>
      <c r="K565" s="60">
        <v>650000</v>
      </c>
      <c r="L565" s="60">
        <f t="shared" si="11"/>
        <v>650000</v>
      </c>
      <c r="M565" s="55" t="s">
        <v>66</v>
      </c>
    </row>
    <row r="566" spans="2:13" ht="89.25" x14ac:dyDescent="0.2">
      <c r="B566" s="68" t="s">
        <v>785</v>
      </c>
      <c r="C566" s="57" t="s">
        <v>124</v>
      </c>
      <c r="D566" s="58" t="s">
        <v>277</v>
      </c>
      <c r="E566" s="56" t="s">
        <v>84</v>
      </c>
      <c r="F566" s="65" t="s">
        <v>1576</v>
      </c>
      <c r="G566" s="65" t="s">
        <v>1580</v>
      </c>
      <c r="H566" s="63" t="s">
        <v>1582</v>
      </c>
      <c r="I566" s="63" t="s">
        <v>2117</v>
      </c>
      <c r="J566" s="61">
        <v>1</v>
      </c>
      <c r="K566" s="60">
        <v>700000</v>
      </c>
      <c r="L566" s="60">
        <f t="shared" si="11"/>
        <v>700000</v>
      </c>
      <c r="M566" s="55" t="s">
        <v>66</v>
      </c>
    </row>
    <row r="567" spans="2:13" ht="63.75" x14ac:dyDescent="0.2">
      <c r="B567" s="68" t="s">
        <v>785</v>
      </c>
      <c r="C567" s="57" t="s">
        <v>124</v>
      </c>
      <c r="D567" s="58" t="s">
        <v>277</v>
      </c>
      <c r="E567" s="56" t="s">
        <v>84</v>
      </c>
      <c r="F567" s="65" t="s">
        <v>1576</v>
      </c>
      <c r="G567" s="65" t="s">
        <v>1583</v>
      </c>
      <c r="H567" s="63" t="s">
        <v>1584</v>
      </c>
      <c r="I567" s="63" t="s">
        <v>2117</v>
      </c>
      <c r="J567" s="61">
        <v>1</v>
      </c>
      <c r="K567" s="60">
        <v>24000</v>
      </c>
      <c r="L567" s="60">
        <f t="shared" si="11"/>
        <v>24000</v>
      </c>
      <c r="M567" s="55" t="s">
        <v>66</v>
      </c>
    </row>
    <row r="568" spans="2:13" ht="76.5" x14ac:dyDescent="0.2">
      <c r="B568" s="68" t="s">
        <v>785</v>
      </c>
      <c r="C568" s="57" t="s">
        <v>124</v>
      </c>
      <c r="D568" s="58" t="s">
        <v>277</v>
      </c>
      <c r="E568" s="56" t="s">
        <v>84</v>
      </c>
      <c r="F568" s="65" t="s">
        <v>1576</v>
      </c>
      <c r="G568" s="65" t="s">
        <v>1585</v>
      </c>
      <c r="H568" s="63" t="s">
        <v>1586</v>
      </c>
      <c r="I568" s="63" t="s">
        <v>2117</v>
      </c>
      <c r="J568" s="61">
        <v>1</v>
      </c>
      <c r="K568" s="60">
        <v>32000</v>
      </c>
      <c r="L568" s="60">
        <f t="shared" si="11"/>
        <v>32000</v>
      </c>
      <c r="M568" s="55" t="s">
        <v>66</v>
      </c>
    </row>
    <row r="569" spans="2:13" ht="76.5" x14ac:dyDescent="0.2">
      <c r="B569" s="68" t="s">
        <v>785</v>
      </c>
      <c r="C569" s="57" t="s">
        <v>124</v>
      </c>
      <c r="D569" s="58" t="s">
        <v>277</v>
      </c>
      <c r="E569" s="56" t="s">
        <v>84</v>
      </c>
      <c r="F569" s="65" t="s">
        <v>1576</v>
      </c>
      <c r="G569" s="65" t="s">
        <v>1585</v>
      </c>
      <c r="H569" s="63" t="s">
        <v>1587</v>
      </c>
      <c r="I569" s="63" t="s">
        <v>2117</v>
      </c>
      <c r="J569" s="61">
        <v>1</v>
      </c>
      <c r="K569" s="60">
        <v>47000</v>
      </c>
      <c r="L569" s="60">
        <f t="shared" si="11"/>
        <v>47000</v>
      </c>
      <c r="M569" s="55" t="s">
        <v>66</v>
      </c>
    </row>
    <row r="570" spans="2:13" ht="63.75" x14ac:dyDescent="0.2">
      <c r="B570" s="68" t="s">
        <v>785</v>
      </c>
      <c r="C570" s="57" t="s">
        <v>124</v>
      </c>
      <c r="D570" s="58" t="s">
        <v>277</v>
      </c>
      <c r="E570" s="56" t="s">
        <v>84</v>
      </c>
      <c r="F570" s="65" t="s">
        <v>1576</v>
      </c>
      <c r="G570" s="65" t="s">
        <v>1588</v>
      </c>
      <c r="H570" s="63" t="s">
        <v>1589</v>
      </c>
      <c r="I570" s="63" t="s">
        <v>2117</v>
      </c>
      <c r="J570" s="61">
        <v>1</v>
      </c>
      <c r="K570" s="60">
        <v>78000</v>
      </c>
      <c r="L570" s="60">
        <f t="shared" si="11"/>
        <v>78000</v>
      </c>
      <c r="M570" s="55" t="s">
        <v>66</v>
      </c>
    </row>
    <row r="571" spans="2:13" ht="63.75" x14ac:dyDescent="0.2">
      <c r="B571" s="68" t="s">
        <v>785</v>
      </c>
      <c r="C571" s="57" t="s">
        <v>124</v>
      </c>
      <c r="D571" s="58" t="s">
        <v>277</v>
      </c>
      <c r="E571" s="56" t="s">
        <v>84</v>
      </c>
      <c r="F571" s="65" t="s">
        <v>1576</v>
      </c>
      <c r="G571" s="65" t="s">
        <v>1590</v>
      </c>
      <c r="H571" s="63" t="s">
        <v>1591</v>
      </c>
      <c r="I571" s="63" t="s">
        <v>2117</v>
      </c>
      <c r="J571" s="61">
        <v>1</v>
      </c>
      <c r="K571" s="60">
        <v>140000</v>
      </c>
      <c r="L571" s="60">
        <f t="shared" si="11"/>
        <v>140000</v>
      </c>
      <c r="M571" s="55" t="s">
        <v>66</v>
      </c>
    </row>
    <row r="572" spans="2:13" ht="51" x14ac:dyDescent="0.2">
      <c r="B572" s="68" t="s">
        <v>785</v>
      </c>
      <c r="C572" s="57" t="s">
        <v>124</v>
      </c>
      <c r="D572" s="58" t="s">
        <v>277</v>
      </c>
      <c r="E572" s="56" t="s">
        <v>84</v>
      </c>
      <c r="F572" s="65" t="s">
        <v>1576</v>
      </c>
      <c r="G572" s="65" t="s">
        <v>1592</v>
      </c>
      <c r="H572" s="63" t="s">
        <v>1593</v>
      </c>
      <c r="I572" s="63" t="s">
        <v>2117</v>
      </c>
      <c r="J572" s="61">
        <v>1</v>
      </c>
      <c r="K572" s="60">
        <v>23000</v>
      </c>
      <c r="L572" s="60">
        <f t="shared" ref="L572:L605" si="12">J572*K572</f>
        <v>23000</v>
      </c>
      <c r="M572" s="55" t="s">
        <v>66</v>
      </c>
    </row>
    <row r="573" spans="2:13" ht="38.25" x14ac:dyDescent="0.2">
      <c r="B573" s="68" t="s">
        <v>785</v>
      </c>
      <c r="C573" s="57" t="s">
        <v>124</v>
      </c>
      <c r="D573" s="58" t="s">
        <v>277</v>
      </c>
      <c r="E573" s="56" t="s">
        <v>84</v>
      </c>
      <c r="F573" s="65" t="s">
        <v>1576</v>
      </c>
      <c r="G573" s="65" t="s">
        <v>1594</v>
      </c>
      <c r="H573" s="63" t="s">
        <v>1595</v>
      </c>
      <c r="I573" s="63" t="s">
        <v>2117</v>
      </c>
      <c r="J573" s="61">
        <v>1</v>
      </c>
      <c r="K573" s="60">
        <v>101296.14</v>
      </c>
      <c r="L573" s="60">
        <f t="shared" si="12"/>
        <v>101296.14</v>
      </c>
      <c r="M573" s="55" t="s">
        <v>66</v>
      </c>
    </row>
    <row r="574" spans="2:13" ht="76.5" x14ac:dyDescent="0.2">
      <c r="B574" s="68" t="s">
        <v>785</v>
      </c>
      <c r="C574" s="57" t="s">
        <v>124</v>
      </c>
      <c r="D574" s="58" t="s">
        <v>277</v>
      </c>
      <c r="E574" s="56" t="s">
        <v>84</v>
      </c>
      <c r="F574" s="65" t="s">
        <v>1576</v>
      </c>
      <c r="G574" s="65" t="s">
        <v>1596</v>
      </c>
      <c r="H574" s="63" t="s">
        <v>1597</v>
      </c>
      <c r="I574" s="63" t="s">
        <v>2117</v>
      </c>
      <c r="J574" s="61">
        <v>1</v>
      </c>
      <c r="K574" s="60">
        <v>247359.23</v>
      </c>
      <c r="L574" s="60">
        <f t="shared" si="12"/>
        <v>247359.23</v>
      </c>
      <c r="M574" s="55" t="s">
        <v>66</v>
      </c>
    </row>
    <row r="575" spans="2:13" ht="114.75" x14ac:dyDescent="0.2">
      <c r="B575" s="68" t="s">
        <v>785</v>
      </c>
      <c r="C575" s="57" t="s">
        <v>124</v>
      </c>
      <c r="D575" s="58" t="s">
        <v>277</v>
      </c>
      <c r="E575" s="56" t="s">
        <v>84</v>
      </c>
      <c r="F575" s="65" t="s">
        <v>1576</v>
      </c>
      <c r="G575" s="65" t="s">
        <v>1598</v>
      </c>
      <c r="H575" s="63" t="s">
        <v>1599</v>
      </c>
      <c r="I575" s="63" t="s">
        <v>2117</v>
      </c>
      <c r="J575" s="61">
        <v>1</v>
      </c>
      <c r="K575" s="60">
        <v>134985.12</v>
      </c>
      <c r="L575" s="60">
        <f t="shared" si="12"/>
        <v>134985.12</v>
      </c>
      <c r="M575" s="55" t="s">
        <v>66</v>
      </c>
    </row>
    <row r="576" spans="2:13" ht="76.5" x14ac:dyDescent="0.2">
      <c r="B576" s="68" t="s">
        <v>785</v>
      </c>
      <c r="C576" s="57" t="s">
        <v>124</v>
      </c>
      <c r="D576" s="58" t="s">
        <v>277</v>
      </c>
      <c r="E576" s="56" t="s">
        <v>84</v>
      </c>
      <c r="F576" s="65" t="s">
        <v>1576</v>
      </c>
      <c r="G576" s="65" t="s">
        <v>1600</v>
      </c>
      <c r="H576" s="63" t="s">
        <v>1601</v>
      </c>
      <c r="I576" s="63" t="s">
        <v>2117</v>
      </c>
      <c r="J576" s="61">
        <v>1</v>
      </c>
      <c r="K576" s="60">
        <v>123615.73</v>
      </c>
      <c r="L576" s="60">
        <f t="shared" si="12"/>
        <v>123615.73</v>
      </c>
      <c r="M576" s="55" t="s">
        <v>66</v>
      </c>
    </row>
    <row r="577" spans="2:13" ht="76.5" x14ac:dyDescent="0.2">
      <c r="B577" s="68" t="s">
        <v>785</v>
      </c>
      <c r="C577" s="57" t="s">
        <v>124</v>
      </c>
      <c r="D577" s="58" t="s">
        <v>277</v>
      </c>
      <c r="E577" s="56" t="s">
        <v>84</v>
      </c>
      <c r="F577" s="65" t="s">
        <v>1576</v>
      </c>
      <c r="G577" s="65" t="s">
        <v>1602</v>
      </c>
      <c r="H577" s="63" t="s">
        <v>1603</v>
      </c>
      <c r="I577" s="63" t="s">
        <v>2117</v>
      </c>
      <c r="J577" s="61">
        <v>1</v>
      </c>
      <c r="K577" s="60">
        <v>123615.73</v>
      </c>
      <c r="L577" s="60">
        <f t="shared" si="12"/>
        <v>123615.73</v>
      </c>
      <c r="M577" s="55" t="s">
        <v>66</v>
      </c>
    </row>
    <row r="578" spans="2:13" ht="76.5" x14ac:dyDescent="0.2">
      <c r="B578" s="68" t="s">
        <v>785</v>
      </c>
      <c r="C578" s="57" t="s">
        <v>124</v>
      </c>
      <c r="D578" s="58" t="s">
        <v>277</v>
      </c>
      <c r="E578" s="56" t="s">
        <v>84</v>
      </c>
      <c r="F578" s="65" t="s">
        <v>1576</v>
      </c>
      <c r="G578" s="65" t="s">
        <v>1604</v>
      </c>
      <c r="H578" s="63" t="s">
        <v>1605</v>
      </c>
      <c r="I578" s="63" t="s">
        <v>2117</v>
      </c>
      <c r="J578" s="61">
        <v>1</v>
      </c>
      <c r="K578" s="60">
        <v>190000</v>
      </c>
      <c r="L578" s="60">
        <f t="shared" si="12"/>
        <v>190000</v>
      </c>
      <c r="M578" s="55" t="s">
        <v>66</v>
      </c>
    </row>
    <row r="579" spans="2:13" ht="76.5" x14ac:dyDescent="0.2">
      <c r="B579" s="68" t="s">
        <v>785</v>
      </c>
      <c r="C579" s="57" t="s">
        <v>124</v>
      </c>
      <c r="D579" s="58" t="s">
        <v>277</v>
      </c>
      <c r="E579" s="56" t="s">
        <v>84</v>
      </c>
      <c r="F579" s="65" t="s">
        <v>1576</v>
      </c>
      <c r="G579" s="65" t="s">
        <v>1606</v>
      </c>
      <c r="H579" s="63" t="s">
        <v>1607</v>
      </c>
      <c r="I579" s="63" t="s">
        <v>2117</v>
      </c>
      <c r="J579" s="61">
        <v>1</v>
      </c>
      <c r="K579" s="60">
        <v>347237.92</v>
      </c>
      <c r="L579" s="60">
        <f t="shared" si="12"/>
        <v>347237.92</v>
      </c>
      <c r="M579" s="55" t="s">
        <v>66</v>
      </c>
    </row>
    <row r="580" spans="2:13" ht="89.25" x14ac:dyDescent="0.2">
      <c r="B580" s="68" t="s">
        <v>785</v>
      </c>
      <c r="C580" s="57" t="s">
        <v>124</v>
      </c>
      <c r="D580" s="58" t="s">
        <v>277</v>
      </c>
      <c r="E580" s="56" t="s">
        <v>84</v>
      </c>
      <c r="F580" s="65" t="s">
        <v>1608</v>
      </c>
      <c r="G580" s="65" t="s">
        <v>1580</v>
      </c>
      <c r="H580" s="63" t="s">
        <v>1609</v>
      </c>
      <c r="I580" s="63" t="s">
        <v>2117</v>
      </c>
      <c r="J580" s="61">
        <v>1</v>
      </c>
      <c r="K580" s="60">
        <v>500000</v>
      </c>
      <c r="L580" s="60">
        <f t="shared" si="12"/>
        <v>500000</v>
      </c>
      <c r="M580" s="55" t="s">
        <v>66</v>
      </c>
    </row>
    <row r="581" spans="2:13" ht="25.5" x14ac:dyDescent="0.2">
      <c r="B581" s="68" t="s">
        <v>785</v>
      </c>
      <c r="C581" s="57" t="s">
        <v>124</v>
      </c>
      <c r="D581" s="58" t="s">
        <v>277</v>
      </c>
      <c r="E581" s="56" t="s">
        <v>1610</v>
      </c>
      <c r="F581" s="65" t="s">
        <v>1611</v>
      </c>
      <c r="G581" s="65" t="s">
        <v>1612</v>
      </c>
      <c r="H581" s="63" t="s">
        <v>1613</v>
      </c>
      <c r="I581" s="63" t="s">
        <v>2117</v>
      </c>
      <c r="J581" s="61">
        <v>1</v>
      </c>
      <c r="K581" s="60">
        <v>700</v>
      </c>
      <c r="L581" s="60">
        <f t="shared" si="12"/>
        <v>700</v>
      </c>
      <c r="M581" s="55" t="s">
        <v>66</v>
      </c>
    </row>
    <row r="582" spans="2:13" ht="38.25" x14ac:dyDescent="0.2">
      <c r="B582" s="68" t="s">
        <v>785</v>
      </c>
      <c r="C582" s="57" t="s">
        <v>124</v>
      </c>
      <c r="D582" s="58" t="s">
        <v>277</v>
      </c>
      <c r="E582" s="56" t="s">
        <v>79</v>
      </c>
      <c r="F582" s="65" t="s">
        <v>1611</v>
      </c>
      <c r="G582" s="65" t="s">
        <v>1614</v>
      </c>
      <c r="H582" s="63" t="s">
        <v>1615</v>
      </c>
      <c r="I582" s="63" t="s">
        <v>2117</v>
      </c>
      <c r="J582" s="61">
        <v>1</v>
      </c>
      <c r="K582" s="60">
        <v>1100</v>
      </c>
      <c r="L582" s="60">
        <f t="shared" si="12"/>
        <v>1100</v>
      </c>
      <c r="M582" s="55" t="s">
        <v>66</v>
      </c>
    </row>
    <row r="583" spans="2:13" ht="25.5" x14ac:dyDescent="0.2">
      <c r="B583" s="68" t="s">
        <v>785</v>
      </c>
      <c r="C583" s="57" t="s">
        <v>124</v>
      </c>
      <c r="D583" s="58" t="s">
        <v>277</v>
      </c>
      <c r="E583" s="56" t="s">
        <v>879</v>
      </c>
      <c r="F583" s="65" t="s">
        <v>1611</v>
      </c>
      <c r="G583" s="65" t="s">
        <v>1616</v>
      </c>
      <c r="H583" s="63" t="s">
        <v>1617</v>
      </c>
      <c r="I583" s="63" t="s">
        <v>2117</v>
      </c>
      <c r="J583" s="61">
        <v>1</v>
      </c>
      <c r="K583" s="60">
        <v>9800</v>
      </c>
      <c r="L583" s="60">
        <f t="shared" si="12"/>
        <v>9800</v>
      </c>
      <c r="M583" s="55" t="s">
        <v>66</v>
      </c>
    </row>
    <row r="584" spans="2:13" ht="38.25" x14ac:dyDescent="0.2">
      <c r="B584" s="68" t="s">
        <v>785</v>
      </c>
      <c r="C584" s="57" t="s">
        <v>124</v>
      </c>
      <c r="D584" s="58" t="s">
        <v>1618</v>
      </c>
      <c r="E584" s="56" t="s">
        <v>84</v>
      </c>
      <c r="F584" s="65" t="s">
        <v>1006</v>
      </c>
      <c r="G584" s="65" t="s">
        <v>1619</v>
      </c>
      <c r="H584" s="63" t="s">
        <v>1620</v>
      </c>
      <c r="I584" s="63" t="s">
        <v>2117</v>
      </c>
      <c r="J584" s="61">
        <v>1</v>
      </c>
      <c r="K584" s="60">
        <v>700</v>
      </c>
      <c r="L584" s="60">
        <f t="shared" si="12"/>
        <v>700</v>
      </c>
      <c r="M584" s="55" t="s">
        <v>66</v>
      </c>
    </row>
    <row r="585" spans="2:13" ht="63.75" x14ac:dyDescent="0.2">
      <c r="B585" s="68" t="s">
        <v>785</v>
      </c>
      <c r="C585" s="57" t="s">
        <v>124</v>
      </c>
      <c r="D585" s="58" t="s">
        <v>1618</v>
      </c>
      <c r="E585" s="56" t="s">
        <v>84</v>
      </c>
      <c r="F585" s="65" t="s">
        <v>1006</v>
      </c>
      <c r="G585" s="65" t="s">
        <v>1621</v>
      </c>
      <c r="H585" s="63" t="s">
        <v>1622</v>
      </c>
      <c r="I585" s="63" t="s">
        <v>2117</v>
      </c>
      <c r="J585" s="61">
        <v>1</v>
      </c>
      <c r="K585" s="60">
        <v>2500</v>
      </c>
      <c r="L585" s="60">
        <f t="shared" si="12"/>
        <v>2500</v>
      </c>
      <c r="M585" s="55" t="s">
        <v>66</v>
      </c>
    </row>
    <row r="586" spans="2:13" ht="63.75" x14ac:dyDescent="0.2">
      <c r="B586" s="68" t="s">
        <v>785</v>
      </c>
      <c r="C586" s="57" t="s">
        <v>124</v>
      </c>
      <c r="D586" s="58" t="s">
        <v>1618</v>
      </c>
      <c r="E586" s="56" t="s">
        <v>84</v>
      </c>
      <c r="F586" s="65" t="s">
        <v>1006</v>
      </c>
      <c r="G586" s="65" t="s">
        <v>1623</v>
      </c>
      <c r="H586" s="63" t="s">
        <v>1624</v>
      </c>
      <c r="I586" s="63" t="s">
        <v>2117</v>
      </c>
      <c r="J586" s="61">
        <v>1</v>
      </c>
      <c r="K586" s="60">
        <v>2600</v>
      </c>
      <c r="L586" s="60">
        <f t="shared" si="12"/>
        <v>2600</v>
      </c>
      <c r="M586" s="55" t="s">
        <v>66</v>
      </c>
    </row>
    <row r="587" spans="2:13" ht="38.25" x14ac:dyDescent="0.2">
      <c r="B587" s="68" t="s">
        <v>785</v>
      </c>
      <c r="C587" s="57" t="s">
        <v>124</v>
      </c>
      <c r="D587" s="58" t="s">
        <v>1618</v>
      </c>
      <c r="E587" s="56" t="s">
        <v>101</v>
      </c>
      <c r="F587" s="65" t="s">
        <v>1006</v>
      </c>
      <c r="G587" s="65" t="s">
        <v>1625</v>
      </c>
      <c r="H587" s="63" t="s">
        <v>1626</v>
      </c>
      <c r="I587" s="63" t="s">
        <v>2117</v>
      </c>
      <c r="J587" s="61">
        <v>1</v>
      </c>
      <c r="K587" s="60">
        <v>150</v>
      </c>
      <c r="L587" s="60">
        <f t="shared" si="12"/>
        <v>150</v>
      </c>
      <c r="M587" s="55" t="s">
        <v>66</v>
      </c>
    </row>
    <row r="588" spans="2:13" ht="38.25" x14ac:dyDescent="0.2">
      <c r="B588" s="68" t="s">
        <v>785</v>
      </c>
      <c r="C588" s="57" t="s">
        <v>124</v>
      </c>
      <c r="D588" s="58" t="s">
        <v>1618</v>
      </c>
      <c r="E588" s="56" t="s">
        <v>79</v>
      </c>
      <c r="F588" s="65" t="s">
        <v>1006</v>
      </c>
      <c r="G588" s="65" t="s">
        <v>1627</v>
      </c>
      <c r="H588" s="63" t="s">
        <v>1628</v>
      </c>
      <c r="I588" s="63" t="s">
        <v>2117</v>
      </c>
      <c r="J588" s="61">
        <v>1</v>
      </c>
      <c r="K588" s="60">
        <v>250</v>
      </c>
      <c r="L588" s="60">
        <f t="shared" si="12"/>
        <v>250</v>
      </c>
      <c r="M588" s="55" t="s">
        <v>66</v>
      </c>
    </row>
    <row r="589" spans="2:13" ht="38.25" x14ac:dyDescent="0.2">
      <c r="B589" s="68" t="s">
        <v>785</v>
      </c>
      <c r="C589" s="57" t="s">
        <v>124</v>
      </c>
      <c r="D589" s="58" t="s">
        <v>1618</v>
      </c>
      <c r="E589" s="56" t="s">
        <v>186</v>
      </c>
      <c r="F589" s="65" t="s">
        <v>1006</v>
      </c>
      <c r="G589" s="65" t="s">
        <v>1629</v>
      </c>
      <c r="H589" s="63" t="s">
        <v>1630</v>
      </c>
      <c r="I589" s="63" t="s">
        <v>2117</v>
      </c>
      <c r="J589" s="61">
        <v>1</v>
      </c>
      <c r="K589" s="60">
        <v>300</v>
      </c>
      <c r="L589" s="60">
        <f t="shared" si="12"/>
        <v>300</v>
      </c>
      <c r="M589" s="55" t="s">
        <v>66</v>
      </c>
    </row>
    <row r="590" spans="2:13" ht="51" x14ac:dyDescent="0.2">
      <c r="B590" s="68" t="s">
        <v>785</v>
      </c>
      <c r="C590" s="57" t="s">
        <v>124</v>
      </c>
      <c r="D590" s="58" t="s">
        <v>1618</v>
      </c>
      <c r="E590" s="56" t="s">
        <v>1631</v>
      </c>
      <c r="F590" s="65" t="s">
        <v>1006</v>
      </c>
      <c r="G590" s="65" t="s">
        <v>1632</v>
      </c>
      <c r="H590" s="63" t="s">
        <v>1633</v>
      </c>
      <c r="I590" s="63" t="s">
        <v>2117</v>
      </c>
      <c r="J590" s="61">
        <v>1</v>
      </c>
      <c r="K590" s="60">
        <v>500</v>
      </c>
      <c r="L590" s="60">
        <f t="shared" si="12"/>
        <v>500</v>
      </c>
      <c r="M590" s="55" t="s">
        <v>66</v>
      </c>
    </row>
    <row r="591" spans="2:13" ht="51" x14ac:dyDescent="0.2">
      <c r="B591" s="68" t="s">
        <v>785</v>
      </c>
      <c r="C591" s="57" t="s">
        <v>124</v>
      </c>
      <c r="D591" s="58" t="s">
        <v>1618</v>
      </c>
      <c r="E591" s="56" t="s">
        <v>231</v>
      </c>
      <c r="F591" s="65" t="s">
        <v>1006</v>
      </c>
      <c r="G591" s="65" t="s">
        <v>1634</v>
      </c>
      <c r="H591" s="63" t="s">
        <v>1635</v>
      </c>
      <c r="I591" s="63" t="s">
        <v>2117</v>
      </c>
      <c r="J591" s="61">
        <v>1</v>
      </c>
      <c r="K591" s="60">
        <v>600</v>
      </c>
      <c r="L591" s="60">
        <f t="shared" si="12"/>
        <v>600</v>
      </c>
      <c r="M591" s="55" t="s">
        <v>66</v>
      </c>
    </row>
    <row r="592" spans="2:13" ht="25.5" x14ac:dyDescent="0.2">
      <c r="B592" s="68" t="s">
        <v>785</v>
      </c>
      <c r="C592" s="57" t="s">
        <v>124</v>
      </c>
      <c r="D592" s="58" t="s">
        <v>1618</v>
      </c>
      <c r="E592" s="56" t="s">
        <v>223</v>
      </c>
      <c r="F592" s="65">
        <v>39121409</v>
      </c>
      <c r="G592" s="65" t="s">
        <v>1636</v>
      </c>
      <c r="H592" s="63" t="s">
        <v>1637</v>
      </c>
      <c r="I592" s="63" t="s">
        <v>2117</v>
      </c>
      <c r="J592" s="61">
        <v>1</v>
      </c>
      <c r="K592" s="60">
        <v>1300</v>
      </c>
      <c r="L592" s="60">
        <f t="shared" si="12"/>
        <v>1300</v>
      </c>
      <c r="M592" s="55" t="s">
        <v>66</v>
      </c>
    </row>
    <row r="593" spans="2:13" ht="25.5" x14ac:dyDescent="0.2">
      <c r="B593" s="68" t="s">
        <v>785</v>
      </c>
      <c r="C593" s="57" t="s">
        <v>124</v>
      </c>
      <c r="D593" s="58" t="s">
        <v>1618</v>
      </c>
      <c r="E593" s="56" t="s">
        <v>223</v>
      </c>
      <c r="F593" s="65">
        <v>39121409</v>
      </c>
      <c r="G593" s="65" t="s">
        <v>1638</v>
      </c>
      <c r="H593" s="63" t="s">
        <v>1639</v>
      </c>
      <c r="I593" s="63" t="s">
        <v>2117</v>
      </c>
      <c r="J593" s="61">
        <v>1</v>
      </c>
      <c r="K593" s="60">
        <v>2000</v>
      </c>
      <c r="L593" s="60">
        <f t="shared" si="12"/>
        <v>2000</v>
      </c>
      <c r="M593" s="55" t="s">
        <v>66</v>
      </c>
    </row>
    <row r="594" spans="2:13" ht="25.5" x14ac:dyDescent="0.2">
      <c r="B594" s="68" t="s">
        <v>785</v>
      </c>
      <c r="C594" s="57" t="s">
        <v>124</v>
      </c>
      <c r="D594" s="58" t="s">
        <v>1618</v>
      </c>
      <c r="E594" s="56" t="s">
        <v>223</v>
      </c>
      <c r="F594" s="65">
        <v>39121409</v>
      </c>
      <c r="G594" s="65" t="s">
        <v>1640</v>
      </c>
      <c r="H594" s="63" t="s">
        <v>1641</v>
      </c>
      <c r="I594" s="63" t="s">
        <v>2117</v>
      </c>
      <c r="J594" s="61">
        <v>1</v>
      </c>
      <c r="K594" s="60">
        <v>700</v>
      </c>
      <c r="L594" s="60">
        <f t="shared" si="12"/>
        <v>700</v>
      </c>
      <c r="M594" s="55" t="s">
        <v>66</v>
      </c>
    </row>
    <row r="595" spans="2:13" ht="25.5" x14ac:dyDescent="0.2">
      <c r="B595" s="68" t="s">
        <v>785</v>
      </c>
      <c r="C595" s="57" t="s">
        <v>124</v>
      </c>
      <c r="D595" s="58" t="s">
        <v>1618</v>
      </c>
      <c r="E595" s="56" t="s">
        <v>223</v>
      </c>
      <c r="F595" s="65">
        <v>39121448</v>
      </c>
      <c r="G595" s="65" t="s">
        <v>1642</v>
      </c>
      <c r="H595" s="63" t="s">
        <v>1643</v>
      </c>
      <c r="I595" s="63" t="s">
        <v>2117</v>
      </c>
      <c r="J595" s="61">
        <v>1</v>
      </c>
      <c r="K595" s="60">
        <v>4500</v>
      </c>
      <c r="L595" s="60">
        <f t="shared" si="12"/>
        <v>4500</v>
      </c>
      <c r="M595" s="55" t="s">
        <v>66</v>
      </c>
    </row>
    <row r="596" spans="2:13" ht="25.5" x14ac:dyDescent="0.2">
      <c r="B596" s="68" t="s">
        <v>785</v>
      </c>
      <c r="C596" s="57" t="s">
        <v>124</v>
      </c>
      <c r="D596" s="58" t="s">
        <v>1618</v>
      </c>
      <c r="E596" s="56" t="s">
        <v>223</v>
      </c>
      <c r="F596" s="65">
        <v>39121448</v>
      </c>
      <c r="G596" s="65" t="s">
        <v>1644</v>
      </c>
      <c r="H596" s="63" t="s">
        <v>1645</v>
      </c>
      <c r="I596" s="63" t="s">
        <v>2117</v>
      </c>
      <c r="J596" s="61">
        <v>1</v>
      </c>
      <c r="K596" s="60">
        <v>1000</v>
      </c>
      <c r="L596" s="60">
        <f t="shared" si="12"/>
        <v>1000</v>
      </c>
      <c r="M596" s="55" t="s">
        <v>66</v>
      </c>
    </row>
    <row r="597" spans="2:13" ht="76.5" x14ac:dyDescent="0.2">
      <c r="B597" s="68" t="s">
        <v>785</v>
      </c>
      <c r="C597" s="57" t="s">
        <v>124</v>
      </c>
      <c r="D597" s="58" t="s">
        <v>1618</v>
      </c>
      <c r="E597" s="56" t="s">
        <v>223</v>
      </c>
      <c r="F597" s="65">
        <v>39121448</v>
      </c>
      <c r="G597" s="65" t="s">
        <v>1646</v>
      </c>
      <c r="H597" s="63" t="s">
        <v>1647</v>
      </c>
      <c r="I597" s="63" t="s">
        <v>2117</v>
      </c>
      <c r="J597" s="61">
        <v>1</v>
      </c>
      <c r="K597" s="60">
        <v>800</v>
      </c>
      <c r="L597" s="60">
        <f t="shared" si="12"/>
        <v>800</v>
      </c>
      <c r="M597" s="55" t="s">
        <v>66</v>
      </c>
    </row>
    <row r="598" spans="2:13" ht="38.25" x14ac:dyDescent="0.2">
      <c r="B598" s="68" t="s">
        <v>785</v>
      </c>
      <c r="C598" s="57" t="s">
        <v>124</v>
      </c>
      <c r="D598" s="58" t="s">
        <v>1618</v>
      </c>
      <c r="E598" s="56" t="s">
        <v>1015</v>
      </c>
      <c r="F598" s="65" t="s">
        <v>1006</v>
      </c>
      <c r="G598" s="65" t="s">
        <v>1648</v>
      </c>
      <c r="H598" s="63" t="s">
        <v>1649</v>
      </c>
      <c r="I598" s="63" t="s">
        <v>2117</v>
      </c>
      <c r="J598" s="61">
        <v>1</v>
      </c>
      <c r="K598" s="60">
        <v>180</v>
      </c>
      <c r="L598" s="60">
        <f t="shared" si="12"/>
        <v>180</v>
      </c>
      <c r="M598" s="55" t="s">
        <v>66</v>
      </c>
    </row>
    <row r="599" spans="2:13" ht="38.25" x14ac:dyDescent="0.2">
      <c r="B599" s="68" t="s">
        <v>785</v>
      </c>
      <c r="C599" s="57" t="s">
        <v>124</v>
      </c>
      <c r="D599" s="58" t="s">
        <v>1618</v>
      </c>
      <c r="E599" s="56" t="s">
        <v>1015</v>
      </c>
      <c r="F599" s="65" t="s">
        <v>1006</v>
      </c>
      <c r="G599" s="65" t="s">
        <v>1650</v>
      </c>
      <c r="H599" s="63" t="s">
        <v>1651</v>
      </c>
      <c r="I599" s="63" t="s">
        <v>2117</v>
      </c>
      <c r="J599" s="61">
        <v>1</v>
      </c>
      <c r="K599" s="60">
        <v>120</v>
      </c>
      <c r="L599" s="60">
        <f t="shared" si="12"/>
        <v>120</v>
      </c>
      <c r="M599" s="55" t="s">
        <v>66</v>
      </c>
    </row>
    <row r="600" spans="2:13" ht="38.25" x14ac:dyDescent="0.2">
      <c r="B600" s="68" t="s">
        <v>785</v>
      </c>
      <c r="C600" s="57" t="s">
        <v>124</v>
      </c>
      <c r="D600" s="58" t="s">
        <v>783</v>
      </c>
      <c r="E600" s="56" t="s">
        <v>990</v>
      </c>
      <c r="F600" s="65">
        <v>26121616</v>
      </c>
      <c r="G600" s="65" t="s">
        <v>1652</v>
      </c>
      <c r="H600" s="63" t="s">
        <v>1653</v>
      </c>
      <c r="I600" s="63" t="s">
        <v>2117</v>
      </c>
      <c r="J600" s="61">
        <v>1</v>
      </c>
      <c r="K600" s="60">
        <v>105</v>
      </c>
      <c r="L600" s="60">
        <f t="shared" si="12"/>
        <v>105</v>
      </c>
      <c r="M600" s="55" t="s">
        <v>66</v>
      </c>
    </row>
    <row r="601" spans="2:13" ht="38.25" x14ac:dyDescent="0.2">
      <c r="B601" s="68" t="s">
        <v>785</v>
      </c>
      <c r="C601" s="57" t="s">
        <v>124</v>
      </c>
      <c r="D601" s="58" t="s">
        <v>783</v>
      </c>
      <c r="E601" s="56" t="s">
        <v>366</v>
      </c>
      <c r="F601" s="65" t="s">
        <v>1654</v>
      </c>
      <c r="G601" s="65" t="s">
        <v>1655</v>
      </c>
      <c r="H601" s="63" t="s">
        <v>1656</v>
      </c>
      <c r="I601" s="63" t="s">
        <v>2117</v>
      </c>
      <c r="J601" s="61">
        <v>1</v>
      </c>
      <c r="K601" s="60">
        <v>210</v>
      </c>
      <c r="L601" s="60">
        <f t="shared" si="12"/>
        <v>210</v>
      </c>
      <c r="M601" s="55" t="s">
        <v>66</v>
      </c>
    </row>
    <row r="602" spans="2:13" ht="38.25" x14ac:dyDescent="0.2">
      <c r="B602" s="68" t="s">
        <v>785</v>
      </c>
      <c r="C602" s="57" t="s">
        <v>124</v>
      </c>
      <c r="D602" s="58" t="s">
        <v>228</v>
      </c>
      <c r="E602" s="56" t="s">
        <v>97</v>
      </c>
      <c r="F602" s="65" t="s">
        <v>1006</v>
      </c>
      <c r="G602" s="65" t="s">
        <v>1657</v>
      </c>
      <c r="H602" s="63" t="s">
        <v>1658</v>
      </c>
      <c r="I602" s="63" t="s">
        <v>2117</v>
      </c>
      <c r="J602" s="61">
        <v>1</v>
      </c>
      <c r="K602" s="60">
        <v>1400</v>
      </c>
      <c r="L602" s="60">
        <f t="shared" si="12"/>
        <v>1400</v>
      </c>
      <c r="M602" s="55" t="s">
        <v>66</v>
      </c>
    </row>
    <row r="603" spans="2:13" ht="38.25" x14ac:dyDescent="0.2">
      <c r="B603" s="68" t="s">
        <v>785</v>
      </c>
      <c r="C603" s="57" t="s">
        <v>124</v>
      </c>
      <c r="D603" s="58" t="s">
        <v>228</v>
      </c>
      <c r="E603" s="56" t="s">
        <v>97</v>
      </c>
      <c r="F603" s="65" t="s">
        <v>1006</v>
      </c>
      <c r="G603" s="65" t="s">
        <v>1659</v>
      </c>
      <c r="H603" s="63" t="s">
        <v>1660</v>
      </c>
      <c r="I603" s="63" t="s">
        <v>2117</v>
      </c>
      <c r="J603" s="61">
        <v>1</v>
      </c>
      <c r="K603" s="60">
        <v>8300</v>
      </c>
      <c r="L603" s="60">
        <f t="shared" si="12"/>
        <v>8300</v>
      </c>
      <c r="M603" s="55" t="s">
        <v>66</v>
      </c>
    </row>
    <row r="604" spans="2:13" ht="38.25" x14ac:dyDescent="0.2">
      <c r="B604" s="68" t="s">
        <v>785</v>
      </c>
      <c r="C604" s="57" t="s">
        <v>124</v>
      </c>
      <c r="D604" s="58" t="s">
        <v>228</v>
      </c>
      <c r="E604" s="56" t="s">
        <v>97</v>
      </c>
      <c r="F604" s="65" t="s">
        <v>1006</v>
      </c>
      <c r="G604" s="65" t="s">
        <v>1661</v>
      </c>
      <c r="H604" s="63" t="s">
        <v>1662</v>
      </c>
      <c r="I604" s="63" t="s">
        <v>2117</v>
      </c>
      <c r="J604" s="61">
        <v>1</v>
      </c>
      <c r="K604" s="60">
        <v>2100</v>
      </c>
      <c r="L604" s="60">
        <f t="shared" si="12"/>
        <v>2100</v>
      </c>
      <c r="M604" s="55" t="s">
        <v>66</v>
      </c>
    </row>
    <row r="605" spans="2:13" ht="38.25" x14ac:dyDescent="0.2">
      <c r="B605" s="68" t="s">
        <v>785</v>
      </c>
      <c r="C605" s="57" t="s">
        <v>124</v>
      </c>
      <c r="D605" s="58" t="s">
        <v>228</v>
      </c>
      <c r="E605" s="56" t="s">
        <v>97</v>
      </c>
      <c r="F605" s="65" t="s">
        <v>1006</v>
      </c>
      <c r="G605" s="65" t="s">
        <v>1663</v>
      </c>
      <c r="H605" s="63" t="s">
        <v>1664</v>
      </c>
      <c r="I605" s="63" t="s">
        <v>2117</v>
      </c>
      <c r="J605" s="61">
        <v>1</v>
      </c>
      <c r="K605" s="60">
        <v>1150</v>
      </c>
      <c r="L605" s="60">
        <f t="shared" si="12"/>
        <v>1150</v>
      </c>
      <c r="M605" s="55" t="s">
        <v>66</v>
      </c>
    </row>
    <row r="606" spans="2:13" ht="25.5" x14ac:dyDescent="0.2">
      <c r="B606" s="68" t="s">
        <v>785</v>
      </c>
      <c r="C606" s="57" t="s">
        <v>124</v>
      </c>
      <c r="D606" s="58" t="s">
        <v>228</v>
      </c>
      <c r="E606" s="56" t="s">
        <v>97</v>
      </c>
      <c r="F606" s="65" t="s">
        <v>1006</v>
      </c>
      <c r="G606" s="65" t="s">
        <v>1665</v>
      </c>
      <c r="H606" s="63" t="s">
        <v>1666</v>
      </c>
      <c r="I606" s="63" t="s">
        <v>2117</v>
      </c>
      <c r="J606" s="61">
        <v>1</v>
      </c>
      <c r="K606" s="60">
        <v>860</v>
      </c>
      <c r="L606" s="60">
        <v>830</v>
      </c>
      <c r="M606" s="55" t="s">
        <v>66</v>
      </c>
    </row>
    <row r="607" spans="2:13" ht="38.25" x14ac:dyDescent="0.2">
      <c r="B607" s="68" t="s">
        <v>785</v>
      </c>
      <c r="C607" s="57" t="s">
        <v>124</v>
      </c>
      <c r="D607" s="58" t="s">
        <v>228</v>
      </c>
      <c r="E607" s="56" t="s">
        <v>97</v>
      </c>
      <c r="F607" s="65" t="s">
        <v>1006</v>
      </c>
      <c r="G607" s="65" t="s">
        <v>1667</v>
      </c>
      <c r="H607" s="63" t="s">
        <v>1668</v>
      </c>
      <c r="I607" s="63" t="s">
        <v>2117</v>
      </c>
      <c r="J607" s="61">
        <v>1</v>
      </c>
      <c r="K607" s="60">
        <v>5400</v>
      </c>
      <c r="L607" s="60">
        <f t="shared" ref="L607:L648" si="13">J607*K607</f>
        <v>5400</v>
      </c>
      <c r="M607" s="55" t="s">
        <v>66</v>
      </c>
    </row>
    <row r="608" spans="2:13" ht="38.25" x14ac:dyDescent="0.2">
      <c r="B608" s="68" t="s">
        <v>785</v>
      </c>
      <c r="C608" s="57" t="s">
        <v>124</v>
      </c>
      <c r="D608" s="58" t="s">
        <v>228</v>
      </c>
      <c r="E608" s="56" t="s">
        <v>97</v>
      </c>
      <c r="F608" s="65" t="s">
        <v>1006</v>
      </c>
      <c r="G608" s="65" t="s">
        <v>1669</v>
      </c>
      <c r="H608" s="63" t="s">
        <v>1670</v>
      </c>
      <c r="I608" s="63" t="s">
        <v>2117</v>
      </c>
      <c r="J608" s="61">
        <v>1</v>
      </c>
      <c r="K608" s="60">
        <v>250</v>
      </c>
      <c r="L608" s="60">
        <f t="shared" si="13"/>
        <v>250</v>
      </c>
      <c r="M608" s="55" t="s">
        <v>66</v>
      </c>
    </row>
    <row r="609" spans="2:13" ht="51" x14ac:dyDescent="0.2">
      <c r="B609" s="68" t="s">
        <v>785</v>
      </c>
      <c r="C609" s="57" t="s">
        <v>124</v>
      </c>
      <c r="D609" s="58" t="s">
        <v>228</v>
      </c>
      <c r="E609" s="56" t="s">
        <v>1671</v>
      </c>
      <c r="F609" s="65" t="s">
        <v>1672</v>
      </c>
      <c r="G609" s="65" t="s">
        <v>1673</v>
      </c>
      <c r="H609" s="63" t="s">
        <v>1674</v>
      </c>
      <c r="I609" s="63" t="s">
        <v>2117</v>
      </c>
      <c r="J609" s="61">
        <v>1</v>
      </c>
      <c r="K609" s="60">
        <v>900</v>
      </c>
      <c r="L609" s="60">
        <f t="shared" si="13"/>
        <v>900</v>
      </c>
      <c r="M609" s="55" t="s">
        <v>66</v>
      </c>
    </row>
    <row r="610" spans="2:13" ht="51" x14ac:dyDescent="0.2">
      <c r="B610" s="68" t="s">
        <v>785</v>
      </c>
      <c r="C610" s="57" t="s">
        <v>124</v>
      </c>
      <c r="D610" s="58" t="s">
        <v>228</v>
      </c>
      <c r="E610" s="56" t="s">
        <v>1671</v>
      </c>
      <c r="F610" s="65" t="s">
        <v>1672</v>
      </c>
      <c r="G610" s="65" t="s">
        <v>1675</v>
      </c>
      <c r="H610" s="63" t="s">
        <v>1676</v>
      </c>
      <c r="I610" s="63" t="s">
        <v>2117</v>
      </c>
      <c r="J610" s="61">
        <v>1</v>
      </c>
      <c r="K610" s="60">
        <v>1400</v>
      </c>
      <c r="L610" s="60">
        <f t="shared" si="13"/>
        <v>1400</v>
      </c>
      <c r="M610" s="55" t="s">
        <v>66</v>
      </c>
    </row>
    <row r="611" spans="2:13" ht="38.25" x14ac:dyDescent="0.2">
      <c r="B611" s="68" t="s">
        <v>785</v>
      </c>
      <c r="C611" s="57" t="s">
        <v>124</v>
      </c>
      <c r="D611" s="58" t="s">
        <v>228</v>
      </c>
      <c r="E611" s="56" t="s">
        <v>1671</v>
      </c>
      <c r="F611" s="65" t="s">
        <v>1672</v>
      </c>
      <c r="G611" s="65" t="s">
        <v>1677</v>
      </c>
      <c r="H611" s="63" t="s">
        <v>1678</v>
      </c>
      <c r="I611" s="63" t="s">
        <v>2117</v>
      </c>
      <c r="J611" s="61">
        <v>1</v>
      </c>
      <c r="K611" s="60">
        <v>300</v>
      </c>
      <c r="L611" s="60">
        <f t="shared" si="13"/>
        <v>300</v>
      </c>
      <c r="M611" s="55" t="s">
        <v>66</v>
      </c>
    </row>
    <row r="612" spans="2:13" ht="38.25" x14ac:dyDescent="0.2">
      <c r="B612" s="68" t="s">
        <v>785</v>
      </c>
      <c r="C612" s="57" t="s">
        <v>124</v>
      </c>
      <c r="D612" s="58" t="s">
        <v>228</v>
      </c>
      <c r="E612" s="56" t="s">
        <v>1671</v>
      </c>
      <c r="F612" s="65" t="s">
        <v>1672</v>
      </c>
      <c r="G612" s="65" t="s">
        <v>1679</v>
      </c>
      <c r="H612" s="63" t="s">
        <v>1680</v>
      </c>
      <c r="I612" s="63" t="s">
        <v>2117</v>
      </c>
      <c r="J612" s="61">
        <v>1</v>
      </c>
      <c r="K612" s="60">
        <v>400</v>
      </c>
      <c r="L612" s="60">
        <f t="shared" si="13"/>
        <v>400</v>
      </c>
      <c r="M612" s="55" t="s">
        <v>66</v>
      </c>
    </row>
    <row r="613" spans="2:13" ht="38.25" x14ac:dyDescent="0.2">
      <c r="B613" s="68" t="s">
        <v>785</v>
      </c>
      <c r="C613" s="57" t="s">
        <v>124</v>
      </c>
      <c r="D613" s="58" t="s">
        <v>228</v>
      </c>
      <c r="E613" s="56" t="s">
        <v>1671</v>
      </c>
      <c r="F613" s="65" t="s">
        <v>1672</v>
      </c>
      <c r="G613" s="65" t="s">
        <v>1681</v>
      </c>
      <c r="H613" s="63" t="s">
        <v>1682</v>
      </c>
      <c r="I613" s="63" t="s">
        <v>2117</v>
      </c>
      <c r="J613" s="61">
        <v>1</v>
      </c>
      <c r="K613" s="60">
        <v>700</v>
      </c>
      <c r="L613" s="60">
        <f t="shared" si="13"/>
        <v>700</v>
      </c>
      <c r="M613" s="55" t="s">
        <v>66</v>
      </c>
    </row>
    <row r="614" spans="2:13" ht="38.25" x14ac:dyDescent="0.2">
      <c r="B614" s="68" t="s">
        <v>785</v>
      </c>
      <c r="C614" s="57" t="s">
        <v>124</v>
      </c>
      <c r="D614" s="58" t="s">
        <v>228</v>
      </c>
      <c r="E614" s="56" t="s">
        <v>1671</v>
      </c>
      <c r="F614" s="65" t="s">
        <v>1672</v>
      </c>
      <c r="G614" s="65" t="s">
        <v>1683</v>
      </c>
      <c r="H614" s="63" t="s">
        <v>1684</v>
      </c>
      <c r="I614" s="63" t="s">
        <v>2117</v>
      </c>
      <c r="J614" s="61">
        <v>1</v>
      </c>
      <c r="K614" s="60">
        <v>1000</v>
      </c>
      <c r="L614" s="60">
        <f t="shared" si="13"/>
        <v>1000</v>
      </c>
      <c r="M614" s="55" t="s">
        <v>66</v>
      </c>
    </row>
    <row r="615" spans="2:13" ht="38.25" x14ac:dyDescent="0.2">
      <c r="B615" s="68" t="s">
        <v>785</v>
      </c>
      <c r="C615" s="57" t="s">
        <v>124</v>
      </c>
      <c r="D615" s="58" t="s">
        <v>228</v>
      </c>
      <c r="E615" s="56" t="s">
        <v>1671</v>
      </c>
      <c r="F615" s="65" t="s">
        <v>1672</v>
      </c>
      <c r="G615" s="65" t="s">
        <v>1685</v>
      </c>
      <c r="H615" s="63" t="s">
        <v>1686</v>
      </c>
      <c r="I615" s="63" t="s">
        <v>2117</v>
      </c>
      <c r="J615" s="61">
        <v>1</v>
      </c>
      <c r="K615" s="60">
        <v>4500</v>
      </c>
      <c r="L615" s="60">
        <f t="shared" si="13"/>
        <v>4500</v>
      </c>
      <c r="M615" s="55" t="s">
        <v>66</v>
      </c>
    </row>
    <row r="616" spans="2:13" ht="38.25" x14ac:dyDescent="0.2">
      <c r="B616" s="68" t="s">
        <v>785</v>
      </c>
      <c r="C616" s="57" t="s">
        <v>124</v>
      </c>
      <c r="D616" s="58" t="s">
        <v>741</v>
      </c>
      <c r="E616" s="56" t="s">
        <v>97</v>
      </c>
      <c r="F616" s="65" t="s">
        <v>1687</v>
      </c>
      <c r="G616" s="65" t="s">
        <v>1688</v>
      </c>
      <c r="H616" s="63" t="s">
        <v>1689</v>
      </c>
      <c r="I616" s="63" t="s">
        <v>2117</v>
      </c>
      <c r="J616" s="61">
        <v>1</v>
      </c>
      <c r="K616" s="60">
        <v>650</v>
      </c>
      <c r="L616" s="60">
        <f t="shared" si="13"/>
        <v>650</v>
      </c>
      <c r="M616" s="55" t="s">
        <v>66</v>
      </c>
    </row>
    <row r="617" spans="2:13" ht="51" x14ac:dyDescent="0.2">
      <c r="B617" s="68" t="s">
        <v>785</v>
      </c>
      <c r="C617" s="57" t="s">
        <v>124</v>
      </c>
      <c r="D617" s="58" t="s">
        <v>741</v>
      </c>
      <c r="E617" s="56" t="s">
        <v>97</v>
      </c>
      <c r="F617" s="65" t="s">
        <v>1690</v>
      </c>
      <c r="G617" s="65" t="s">
        <v>1691</v>
      </c>
      <c r="H617" s="63" t="s">
        <v>1692</v>
      </c>
      <c r="I617" s="63" t="s">
        <v>2117</v>
      </c>
      <c r="J617" s="61">
        <v>1</v>
      </c>
      <c r="K617" s="60">
        <v>1000</v>
      </c>
      <c r="L617" s="60">
        <f t="shared" si="13"/>
        <v>1000</v>
      </c>
      <c r="M617" s="55" t="s">
        <v>66</v>
      </c>
    </row>
    <row r="618" spans="2:13" ht="76.5" x14ac:dyDescent="0.2">
      <c r="B618" s="68" t="s">
        <v>785</v>
      </c>
      <c r="C618" s="57" t="s">
        <v>124</v>
      </c>
      <c r="D618" s="58" t="s">
        <v>302</v>
      </c>
      <c r="E618" s="56" t="s">
        <v>84</v>
      </c>
      <c r="F618" s="65" t="s">
        <v>1256</v>
      </c>
      <c r="G618" s="65" t="s">
        <v>1693</v>
      </c>
      <c r="H618" s="63" t="s">
        <v>1694</v>
      </c>
      <c r="I618" s="63" t="s">
        <v>2117</v>
      </c>
      <c r="J618" s="61">
        <v>1</v>
      </c>
      <c r="K618" s="60">
        <v>500</v>
      </c>
      <c r="L618" s="60">
        <f t="shared" si="13"/>
        <v>500</v>
      </c>
      <c r="M618" s="55" t="s">
        <v>66</v>
      </c>
    </row>
    <row r="619" spans="2:13" ht="102" x14ac:dyDescent="0.2">
      <c r="B619" s="68" t="s">
        <v>785</v>
      </c>
      <c r="C619" s="57" t="s">
        <v>124</v>
      </c>
      <c r="D619" s="58" t="s">
        <v>302</v>
      </c>
      <c r="E619" s="56" t="s">
        <v>1382</v>
      </c>
      <c r="F619" s="65" t="s">
        <v>1256</v>
      </c>
      <c r="G619" s="65" t="s">
        <v>1695</v>
      </c>
      <c r="H619" s="63" t="s">
        <v>1696</v>
      </c>
      <c r="I619" s="63" t="s">
        <v>2117</v>
      </c>
      <c r="J619" s="61">
        <v>1</v>
      </c>
      <c r="K619" s="60">
        <v>2000</v>
      </c>
      <c r="L619" s="60">
        <f t="shared" si="13"/>
        <v>2000</v>
      </c>
      <c r="M619" s="55" t="s">
        <v>66</v>
      </c>
    </row>
    <row r="620" spans="2:13" ht="76.5" x14ac:dyDescent="0.2">
      <c r="B620" s="68" t="s">
        <v>785</v>
      </c>
      <c r="C620" s="57" t="s">
        <v>124</v>
      </c>
      <c r="D620" s="58" t="s">
        <v>302</v>
      </c>
      <c r="E620" s="56" t="s">
        <v>84</v>
      </c>
      <c r="F620" s="65" t="s">
        <v>1256</v>
      </c>
      <c r="G620" s="65" t="s">
        <v>1697</v>
      </c>
      <c r="H620" s="63" t="s">
        <v>1698</v>
      </c>
      <c r="I620" s="63" t="s">
        <v>2117</v>
      </c>
      <c r="J620" s="61">
        <v>1</v>
      </c>
      <c r="K620" s="60">
        <v>500</v>
      </c>
      <c r="L620" s="60">
        <f t="shared" si="13"/>
        <v>500</v>
      </c>
      <c r="M620" s="55" t="s">
        <v>66</v>
      </c>
    </row>
    <row r="621" spans="2:13" ht="63.75" x14ac:dyDescent="0.2">
      <c r="B621" s="68" t="s">
        <v>785</v>
      </c>
      <c r="C621" s="57">
        <v>20304</v>
      </c>
      <c r="D621" s="58" t="s">
        <v>302</v>
      </c>
      <c r="E621" s="56" t="s">
        <v>84</v>
      </c>
      <c r="F621" s="65" t="s">
        <v>1699</v>
      </c>
      <c r="G621" s="65" t="s">
        <v>1700</v>
      </c>
      <c r="H621" s="63" t="s">
        <v>1701</v>
      </c>
      <c r="I621" s="63" t="s">
        <v>2117</v>
      </c>
      <c r="J621" s="61">
        <v>1</v>
      </c>
      <c r="K621" s="60">
        <v>3200</v>
      </c>
      <c r="L621" s="60">
        <f t="shared" si="13"/>
        <v>3200</v>
      </c>
      <c r="M621" s="55" t="s">
        <v>66</v>
      </c>
    </row>
    <row r="622" spans="2:13" ht="63.75" x14ac:dyDescent="0.2">
      <c r="B622" s="68" t="s">
        <v>785</v>
      </c>
      <c r="C622" s="57">
        <v>20304</v>
      </c>
      <c r="D622" s="58" t="s">
        <v>302</v>
      </c>
      <c r="E622" s="56" t="s">
        <v>84</v>
      </c>
      <c r="F622" s="65" t="s">
        <v>1699</v>
      </c>
      <c r="G622" s="65" t="s">
        <v>1702</v>
      </c>
      <c r="H622" s="63" t="s">
        <v>1703</v>
      </c>
      <c r="I622" s="63" t="s">
        <v>2117</v>
      </c>
      <c r="J622" s="61">
        <v>1</v>
      </c>
      <c r="K622" s="60">
        <v>3500</v>
      </c>
      <c r="L622" s="60">
        <f t="shared" si="13"/>
        <v>3500</v>
      </c>
      <c r="M622" s="55" t="s">
        <v>66</v>
      </c>
    </row>
    <row r="623" spans="2:13" ht="38.25" x14ac:dyDescent="0.2">
      <c r="B623" s="68" t="s">
        <v>785</v>
      </c>
      <c r="C623" s="57" t="s">
        <v>124</v>
      </c>
      <c r="D623" s="58" t="s">
        <v>1704</v>
      </c>
      <c r="E623" s="56" t="s">
        <v>186</v>
      </c>
      <c r="F623" s="65" t="s">
        <v>1705</v>
      </c>
      <c r="G623" s="65" t="s">
        <v>1706</v>
      </c>
      <c r="H623" s="63" t="s">
        <v>1707</v>
      </c>
      <c r="I623" s="63" t="s">
        <v>2117</v>
      </c>
      <c r="J623" s="61">
        <v>1</v>
      </c>
      <c r="K623" s="60">
        <v>450</v>
      </c>
      <c r="L623" s="60">
        <f t="shared" si="13"/>
        <v>450</v>
      </c>
      <c r="M623" s="55" t="s">
        <v>66</v>
      </c>
    </row>
    <row r="624" spans="2:13" ht="25.5" x14ac:dyDescent="0.2">
      <c r="B624" s="68" t="s">
        <v>785</v>
      </c>
      <c r="C624" s="57" t="s">
        <v>124</v>
      </c>
      <c r="D624" s="58" t="s">
        <v>779</v>
      </c>
      <c r="E624" s="56" t="s">
        <v>97</v>
      </c>
      <c r="F624" s="65" t="s">
        <v>1708</v>
      </c>
      <c r="G624" s="65" t="s">
        <v>1709</v>
      </c>
      <c r="H624" s="63" t="s">
        <v>1710</v>
      </c>
      <c r="I624" s="63" t="s">
        <v>2117</v>
      </c>
      <c r="J624" s="61">
        <v>1</v>
      </c>
      <c r="K624" s="60">
        <v>5000</v>
      </c>
      <c r="L624" s="60">
        <f t="shared" si="13"/>
        <v>5000</v>
      </c>
      <c r="M624" s="55" t="s">
        <v>66</v>
      </c>
    </row>
    <row r="625" spans="2:13" ht="25.5" x14ac:dyDescent="0.2">
      <c r="B625" s="68" t="s">
        <v>785</v>
      </c>
      <c r="C625" s="57" t="s">
        <v>124</v>
      </c>
      <c r="D625" s="58" t="s">
        <v>779</v>
      </c>
      <c r="E625" s="56" t="s">
        <v>101</v>
      </c>
      <c r="F625" s="65" t="s">
        <v>1708</v>
      </c>
      <c r="G625" s="65" t="s">
        <v>1711</v>
      </c>
      <c r="H625" s="63" t="s">
        <v>1712</v>
      </c>
      <c r="I625" s="63" t="s">
        <v>2117</v>
      </c>
      <c r="J625" s="61">
        <v>1</v>
      </c>
      <c r="K625" s="60">
        <v>6500</v>
      </c>
      <c r="L625" s="60">
        <f t="shared" si="13"/>
        <v>6500</v>
      </c>
      <c r="M625" s="55" t="s">
        <v>66</v>
      </c>
    </row>
    <row r="626" spans="2:13" ht="51" x14ac:dyDescent="0.2">
      <c r="B626" s="68" t="s">
        <v>785</v>
      </c>
      <c r="C626" s="57" t="s">
        <v>124</v>
      </c>
      <c r="D626" s="58" t="s">
        <v>630</v>
      </c>
      <c r="E626" s="56" t="s">
        <v>186</v>
      </c>
      <c r="F626" s="65" t="s">
        <v>1309</v>
      </c>
      <c r="G626" s="65" t="s">
        <v>1713</v>
      </c>
      <c r="H626" s="63" t="s">
        <v>1714</v>
      </c>
      <c r="I626" s="63" t="s">
        <v>2117</v>
      </c>
      <c r="J626" s="61">
        <v>1</v>
      </c>
      <c r="K626" s="60">
        <v>15000</v>
      </c>
      <c r="L626" s="60">
        <f t="shared" si="13"/>
        <v>15000</v>
      </c>
      <c r="M626" s="55" t="s">
        <v>66</v>
      </c>
    </row>
    <row r="627" spans="2:13" ht="38.25" x14ac:dyDescent="0.2">
      <c r="B627" s="68" t="s">
        <v>785</v>
      </c>
      <c r="C627" s="57" t="s">
        <v>124</v>
      </c>
      <c r="D627" s="58" t="s">
        <v>229</v>
      </c>
      <c r="E627" s="56" t="s">
        <v>812</v>
      </c>
      <c r="F627" s="65" t="s">
        <v>1715</v>
      </c>
      <c r="G627" s="65" t="s">
        <v>1716</v>
      </c>
      <c r="H627" s="63" t="s">
        <v>1717</v>
      </c>
      <c r="I627" s="63" t="s">
        <v>2117</v>
      </c>
      <c r="J627" s="61">
        <v>1</v>
      </c>
      <c r="K627" s="60">
        <v>1000</v>
      </c>
      <c r="L627" s="60">
        <f t="shared" si="13"/>
        <v>1000</v>
      </c>
      <c r="M627" s="55" t="s">
        <v>66</v>
      </c>
    </row>
    <row r="628" spans="2:13" ht="165.75" x14ac:dyDescent="0.2">
      <c r="B628" s="68" t="s">
        <v>785</v>
      </c>
      <c r="C628" s="57" t="s">
        <v>124</v>
      </c>
      <c r="D628" s="58" t="s">
        <v>1718</v>
      </c>
      <c r="E628" s="56" t="s">
        <v>84</v>
      </c>
      <c r="F628" s="65" t="s">
        <v>1719</v>
      </c>
      <c r="G628" s="65" t="s">
        <v>1720</v>
      </c>
      <c r="H628" s="63" t="s">
        <v>1721</v>
      </c>
      <c r="I628" s="63" t="s">
        <v>2117</v>
      </c>
      <c r="J628" s="61">
        <v>1</v>
      </c>
      <c r="K628" s="60">
        <v>4100</v>
      </c>
      <c r="L628" s="60">
        <f t="shared" si="13"/>
        <v>4100</v>
      </c>
      <c r="M628" s="55" t="s">
        <v>66</v>
      </c>
    </row>
    <row r="629" spans="2:13" ht="38.25" x14ac:dyDescent="0.2">
      <c r="B629" s="68" t="s">
        <v>785</v>
      </c>
      <c r="C629" s="57" t="s">
        <v>124</v>
      </c>
      <c r="D629" s="58" t="s">
        <v>1722</v>
      </c>
      <c r="E629" s="56" t="s">
        <v>133</v>
      </c>
      <c r="F629" s="65" t="s">
        <v>1723</v>
      </c>
      <c r="G629" s="65" t="s">
        <v>1724</v>
      </c>
      <c r="H629" s="63" t="s">
        <v>1725</v>
      </c>
      <c r="I629" s="63" t="s">
        <v>2117</v>
      </c>
      <c r="J629" s="61">
        <v>1</v>
      </c>
      <c r="K629" s="60">
        <v>300</v>
      </c>
      <c r="L629" s="60">
        <f t="shared" si="13"/>
        <v>300</v>
      </c>
      <c r="M629" s="55" t="s">
        <v>66</v>
      </c>
    </row>
    <row r="630" spans="2:13" ht="38.25" x14ac:dyDescent="0.2">
      <c r="B630" s="68" t="s">
        <v>785</v>
      </c>
      <c r="C630" s="57" t="s">
        <v>124</v>
      </c>
      <c r="D630" s="58" t="s">
        <v>1726</v>
      </c>
      <c r="E630" s="56" t="s">
        <v>97</v>
      </c>
      <c r="F630" s="65" t="s">
        <v>1066</v>
      </c>
      <c r="G630" s="65" t="s">
        <v>1727</v>
      </c>
      <c r="H630" s="63" t="s">
        <v>1728</v>
      </c>
      <c r="I630" s="63" t="s">
        <v>2117</v>
      </c>
      <c r="J630" s="61">
        <v>1</v>
      </c>
      <c r="K630" s="60">
        <v>1600</v>
      </c>
      <c r="L630" s="60">
        <f t="shared" si="13"/>
        <v>1600</v>
      </c>
      <c r="M630" s="55" t="s">
        <v>66</v>
      </c>
    </row>
    <row r="631" spans="2:13" ht="25.5" x14ac:dyDescent="0.2">
      <c r="B631" s="68" t="s">
        <v>785</v>
      </c>
      <c r="C631" s="57" t="s">
        <v>1729</v>
      </c>
      <c r="D631" s="58" t="s">
        <v>1726</v>
      </c>
      <c r="E631" s="56" t="s">
        <v>101</v>
      </c>
      <c r="F631" s="65" t="s">
        <v>1730</v>
      </c>
      <c r="G631" s="65" t="s">
        <v>1731</v>
      </c>
      <c r="H631" s="63" t="s">
        <v>1732</v>
      </c>
      <c r="I631" s="63" t="s">
        <v>2117</v>
      </c>
      <c r="J631" s="61">
        <v>1</v>
      </c>
      <c r="K631" s="60">
        <v>1000</v>
      </c>
      <c r="L631" s="60">
        <f t="shared" si="13"/>
        <v>1000</v>
      </c>
      <c r="M631" s="55" t="s">
        <v>66</v>
      </c>
    </row>
    <row r="632" spans="2:13" ht="38.25" x14ac:dyDescent="0.2">
      <c r="B632" s="68" t="s">
        <v>785</v>
      </c>
      <c r="C632" s="57" t="s">
        <v>124</v>
      </c>
      <c r="D632" s="58" t="s">
        <v>1726</v>
      </c>
      <c r="E632" s="56" t="s">
        <v>894</v>
      </c>
      <c r="F632" s="65" t="s">
        <v>1730</v>
      </c>
      <c r="G632" s="65" t="s">
        <v>1733</v>
      </c>
      <c r="H632" s="63" t="s">
        <v>1734</v>
      </c>
      <c r="I632" s="63" t="s">
        <v>2117</v>
      </c>
      <c r="J632" s="61">
        <v>1</v>
      </c>
      <c r="K632" s="60">
        <v>2500</v>
      </c>
      <c r="L632" s="60">
        <f t="shared" si="13"/>
        <v>2500</v>
      </c>
      <c r="M632" s="55" t="s">
        <v>66</v>
      </c>
    </row>
    <row r="633" spans="2:13" ht="51" x14ac:dyDescent="0.2">
      <c r="B633" s="68" t="s">
        <v>785</v>
      </c>
      <c r="C633" s="57" t="s">
        <v>124</v>
      </c>
      <c r="D633" s="58" t="s">
        <v>1726</v>
      </c>
      <c r="E633" s="56" t="s">
        <v>894</v>
      </c>
      <c r="F633" s="65" t="s">
        <v>1730</v>
      </c>
      <c r="G633" s="65" t="s">
        <v>1735</v>
      </c>
      <c r="H633" s="63" t="s">
        <v>1736</v>
      </c>
      <c r="I633" s="63" t="s">
        <v>2117</v>
      </c>
      <c r="J633" s="61">
        <v>1</v>
      </c>
      <c r="K633" s="60">
        <v>6100</v>
      </c>
      <c r="L633" s="60">
        <f t="shared" si="13"/>
        <v>6100</v>
      </c>
      <c r="M633" s="55" t="s">
        <v>66</v>
      </c>
    </row>
    <row r="634" spans="2:13" ht="38.25" x14ac:dyDescent="0.2">
      <c r="B634" s="68" t="s">
        <v>785</v>
      </c>
      <c r="C634" s="57" t="s">
        <v>124</v>
      </c>
      <c r="D634" s="58" t="s">
        <v>1726</v>
      </c>
      <c r="E634" s="56" t="s">
        <v>894</v>
      </c>
      <c r="F634" s="65" t="s">
        <v>1730</v>
      </c>
      <c r="G634" s="65" t="s">
        <v>1737</v>
      </c>
      <c r="H634" s="63" t="s">
        <v>1738</v>
      </c>
      <c r="I634" s="63" t="s">
        <v>2117</v>
      </c>
      <c r="J634" s="61">
        <v>1</v>
      </c>
      <c r="K634" s="60">
        <v>2000</v>
      </c>
      <c r="L634" s="60">
        <f t="shared" si="13"/>
        <v>2000</v>
      </c>
      <c r="M634" s="55" t="s">
        <v>66</v>
      </c>
    </row>
    <row r="635" spans="2:13" ht="25.5" x14ac:dyDescent="0.2">
      <c r="B635" s="68" t="s">
        <v>785</v>
      </c>
      <c r="C635" s="57" t="s">
        <v>124</v>
      </c>
      <c r="D635" s="58" t="s">
        <v>1726</v>
      </c>
      <c r="E635" s="56" t="s">
        <v>894</v>
      </c>
      <c r="F635" s="65" t="s">
        <v>1730</v>
      </c>
      <c r="G635" s="65" t="s">
        <v>1739</v>
      </c>
      <c r="H635" s="63" t="s">
        <v>1740</v>
      </c>
      <c r="I635" s="63" t="s">
        <v>2117</v>
      </c>
      <c r="J635" s="61">
        <v>1</v>
      </c>
      <c r="K635" s="60">
        <v>2000</v>
      </c>
      <c r="L635" s="60">
        <f t="shared" si="13"/>
        <v>2000</v>
      </c>
      <c r="M635" s="55" t="s">
        <v>66</v>
      </c>
    </row>
    <row r="636" spans="2:13" ht="51" x14ac:dyDescent="0.2">
      <c r="B636" s="68" t="s">
        <v>785</v>
      </c>
      <c r="C636" s="57" t="s">
        <v>124</v>
      </c>
      <c r="D636" s="58" t="s">
        <v>1726</v>
      </c>
      <c r="E636" s="56" t="s">
        <v>894</v>
      </c>
      <c r="F636" s="65" t="s">
        <v>1730</v>
      </c>
      <c r="G636" s="65" t="s">
        <v>1741</v>
      </c>
      <c r="H636" s="63" t="s">
        <v>1742</v>
      </c>
      <c r="I636" s="63" t="s">
        <v>2117</v>
      </c>
      <c r="J636" s="61">
        <v>1</v>
      </c>
      <c r="K636" s="60">
        <v>4200</v>
      </c>
      <c r="L636" s="60">
        <f t="shared" si="13"/>
        <v>4200</v>
      </c>
      <c r="M636" s="55" t="s">
        <v>66</v>
      </c>
    </row>
    <row r="637" spans="2:13" ht="63.75" x14ac:dyDescent="0.2">
      <c r="B637" s="68" t="s">
        <v>785</v>
      </c>
      <c r="C637" s="57" t="s">
        <v>124</v>
      </c>
      <c r="D637" s="58" t="s">
        <v>1726</v>
      </c>
      <c r="E637" s="56" t="s">
        <v>894</v>
      </c>
      <c r="F637" s="65" t="s">
        <v>1730</v>
      </c>
      <c r="G637" s="65" t="s">
        <v>1743</v>
      </c>
      <c r="H637" s="63" t="s">
        <v>1744</v>
      </c>
      <c r="I637" s="63" t="s">
        <v>2117</v>
      </c>
      <c r="J637" s="61">
        <v>1</v>
      </c>
      <c r="K637" s="60">
        <v>8000</v>
      </c>
      <c r="L637" s="60">
        <f t="shared" si="13"/>
        <v>8000</v>
      </c>
      <c r="M637" s="55" t="s">
        <v>66</v>
      </c>
    </row>
    <row r="638" spans="2:13" ht="76.5" x14ac:dyDescent="0.2">
      <c r="B638" s="68" t="s">
        <v>785</v>
      </c>
      <c r="C638" s="57" t="s">
        <v>124</v>
      </c>
      <c r="D638" s="58" t="s">
        <v>1745</v>
      </c>
      <c r="E638" s="56" t="s">
        <v>84</v>
      </c>
      <c r="F638" s="65" t="s">
        <v>1746</v>
      </c>
      <c r="G638" s="65" t="s">
        <v>1747</v>
      </c>
      <c r="H638" s="63" t="s">
        <v>1748</v>
      </c>
      <c r="I638" s="63" t="s">
        <v>2117</v>
      </c>
      <c r="J638" s="61">
        <v>1</v>
      </c>
      <c r="K638" s="60">
        <v>80000</v>
      </c>
      <c r="L638" s="60">
        <f t="shared" si="13"/>
        <v>80000</v>
      </c>
      <c r="M638" s="55" t="s">
        <v>66</v>
      </c>
    </row>
    <row r="639" spans="2:13" ht="76.5" x14ac:dyDescent="0.2">
      <c r="B639" s="68" t="s">
        <v>785</v>
      </c>
      <c r="C639" s="57" t="s">
        <v>124</v>
      </c>
      <c r="D639" s="58" t="s">
        <v>1745</v>
      </c>
      <c r="E639" s="56" t="s">
        <v>84</v>
      </c>
      <c r="F639" s="65" t="s">
        <v>1746</v>
      </c>
      <c r="G639" s="65" t="s">
        <v>1749</v>
      </c>
      <c r="H639" s="63" t="s">
        <v>1750</v>
      </c>
      <c r="I639" s="63" t="s">
        <v>2117</v>
      </c>
      <c r="J639" s="61">
        <v>1</v>
      </c>
      <c r="K639" s="60">
        <v>7500</v>
      </c>
      <c r="L639" s="60">
        <f t="shared" si="13"/>
        <v>7500</v>
      </c>
      <c r="M639" s="55" t="s">
        <v>66</v>
      </c>
    </row>
    <row r="640" spans="2:13" ht="38.25" x14ac:dyDescent="0.2">
      <c r="B640" s="68" t="s">
        <v>785</v>
      </c>
      <c r="C640" s="57" t="s">
        <v>124</v>
      </c>
      <c r="D640" s="58" t="s">
        <v>1745</v>
      </c>
      <c r="E640" s="56" t="s">
        <v>84</v>
      </c>
      <c r="F640" s="65" t="s">
        <v>1751</v>
      </c>
      <c r="G640" s="65" t="s">
        <v>1752</v>
      </c>
      <c r="H640" s="63" t="s">
        <v>1753</v>
      </c>
      <c r="I640" s="63" t="s">
        <v>2117</v>
      </c>
      <c r="J640" s="61">
        <v>1</v>
      </c>
      <c r="K640" s="60">
        <v>85000</v>
      </c>
      <c r="L640" s="60">
        <f t="shared" si="13"/>
        <v>85000</v>
      </c>
      <c r="M640" s="55" t="s">
        <v>66</v>
      </c>
    </row>
    <row r="641" spans="2:13" ht="63.75" x14ac:dyDescent="0.2">
      <c r="B641" s="68" t="s">
        <v>785</v>
      </c>
      <c r="C641" s="57" t="s">
        <v>124</v>
      </c>
      <c r="D641" s="58" t="s">
        <v>1745</v>
      </c>
      <c r="E641" s="56" t="s">
        <v>97</v>
      </c>
      <c r="F641" s="65" t="s">
        <v>1746</v>
      </c>
      <c r="G641" s="65" t="s">
        <v>1754</v>
      </c>
      <c r="H641" s="63" t="s">
        <v>1755</v>
      </c>
      <c r="I641" s="63" t="s">
        <v>2117</v>
      </c>
      <c r="J641" s="61">
        <v>1</v>
      </c>
      <c r="K641" s="60">
        <v>4000</v>
      </c>
      <c r="L641" s="60">
        <f t="shared" si="13"/>
        <v>4000</v>
      </c>
      <c r="M641" s="55" t="s">
        <v>66</v>
      </c>
    </row>
    <row r="642" spans="2:13" ht="89.25" x14ac:dyDescent="0.2">
      <c r="B642" s="68" t="s">
        <v>785</v>
      </c>
      <c r="C642" s="57">
        <v>20304</v>
      </c>
      <c r="D642" s="58" t="s">
        <v>1745</v>
      </c>
      <c r="E642" s="56" t="s">
        <v>1453</v>
      </c>
      <c r="F642" s="65" t="s">
        <v>1746</v>
      </c>
      <c r="G642" s="65" t="s">
        <v>1756</v>
      </c>
      <c r="H642" s="63" t="s">
        <v>1757</v>
      </c>
      <c r="I642" s="63" t="s">
        <v>2117</v>
      </c>
      <c r="J642" s="61">
        <v>1</v>
      </c>
      <c r="K642" s="60">
        <v>14000</v>
      </c>
      <c r="L642" s="60">
        <f t="shared" si="13"/>
        <v>14000</v>
      </c>
      <c r="M642" s="55" t="s">
        <v>66</v>
      </c>
    </row>
    <row r="643" spans="2:13" ht="76.5" x14ac:dyDescent="0.2">
      <c r="B643" s="68" t="s">
        <v>785</v>
      </c>
      <c r="C643" s="57">
        <v>20304</v>
      </c>
      <c r="D643" s="58" t="s">
        <v>1745</v>
      </c>
      <c r="E643" s="56" t="s">
        <v>1453</v>
      </c>
      <c r="F643" s="65" t="s">
        <v>1746</v>
      </c>
      <c r="G643" s="65" t="s">
        <v>1756</v>
      </c>
      <c r="H643" s="63" t="s">
        <v>1758</v>
      </c>
      <c r="I643" s="63" t="s">
        <v>2117</v>
      </c>
      <c r="J643" s="61">
        <v>1</v>
      </c>
      <c r="K643" s="60">
        <v>15000</v>
      </c>
      <c r="L643" s="60">
        <f t="shared" si="13"/>
        <v>15000</v>
      </c>
      <c r="M643" s="55" t="s">
        <v>66</v>
      </c>
    </row>
    <row r="644" spans="2:13" ht="51" x14ac:dyDescent="0.2">
      <c r="B644" s="68" t="s">
        <v>785</v>
      </c>
      <c r="C644" s="57" t="s">
        <v>124</v>
      </c>
      <c r="D644" s="58" t="s">
        <v>238</v>
      </c>
      <c r="E644" s="56" t="s">
        <v>1759</v>
      </c>
      <c r="F644" s="65" t="s">
        <v>1760</v>
      </c>
      <c r="G644" s="65" t="s">
        <v>1761</v>
      </c>
      <c r="H644" s="63" t="s">
        <v>1762</v>
      </c>
      <c r="I644" s="63" t="s">
        <v>2117</v>
      </c>
      <c r="J644" s="61">
        <v>1</v>
      </c>
      <c r="K644" s="60">
        <v>3700</v>
      </c>
      <c r="L644" s="60">
        <f t="shared" si="13"/>
        <v>3700</v>
      </c>
      <c r="M644" s="55" t="s">
        <v>66</v>
      </c>
    </row>
    <row r="645" spans="2:13" ht="38.25" x14ac:dyDescent="0.2">
      <c r="B645" s="68" t="s">
        <v>785</v>
      </c>
      <c r="C645" s="57" t="s">
        <v>124</v>
      </c>
      <c r="D645" s="58" t="s">
        <v>238</v>
      </c>
      <c r="E645" s="56" t="s">
        <v>1763</v>
      </c>
      <c r="F645" s="65" t="s">
        <v>1560</v>
      </c>
      <c r="G645" s="65" t="s">
        <v>1764</v>
      </c>
      <c r="H645" s="63" t="s">
        <v>1765</v>
      </c>
      <c r="I645" s="63" t="s">
        <v>2117</v>
      </c>
      <c r="J645" s="61">
        <v>1</v>
      </c>
      <c r="K645" s="60">
        <v>1300</v>
      </c>
      <c r="L645" s="60">
        <f t="shared" si="13"/>
        <v>1300</v>
      </c>
      <c r="M645" s="55" t="s">
        <v>66</v>
      </c>
    </row>
    <row r="646" spans="2:13" ht="38.25" x14ac:dyDescent="0.2">
      <c r="B646" s="68" t="s">
        <v>785</v>
      </c>
      <c r="C646" s="57" t="s">
        <v>124</v>
      </c>
      <c r="D646" s="58" t="s">
        <v>238</v>
      </c>
      <c r="E646" s="56" t="s">
        <v>894</v>
      </c>
      <c r="F646" s="65" t="s">
        <v>1006</v>
      </c>
      <c r="G646" s="65" t="s">
        <v>1766</v>
      </c>
      <c r="H646" s="63" t="s">
        <v>1767</v>
      </c>
      <c r="I646" s="63" t="s">
        <v>2117</v>
      </c>
      <c r="J646" s="61">
        <v>1</v>
      </c>
      <c r="K646" s="60">
        <v>530</v>
      </c>
      <c r="L646" s="60">
        <f t="shared" si="13"/>
        <v>530</v>
      </c>
      <c r="M646" s="55" t="s">
        <v>66</v>
      </c>
    </row>
    <row r="647" spans="2:13" ht="38.25" x14ac:dyDescent="0.2">
      <c r="B647" s="68" t="s">
        <v>785</v>
      </c>
      <c r="C647" s="57" t="s">
        <v>124</v>
      </c>
      <c r="D647" s="58" t="s">
        <v>238</v>
      </c>
      <c r="E647" s="56" t="s">
        <v>894</v>
      </c>
      <c r="F647" s="65" t="s">
        <v>1006</v>
      </c>
      <c r="G647" s="65" t="s">
        <v>1768</v>
      </c>
      <c r="H647" s="63" t="s">
        <v>1769</v>
      </c>
      <c r="I647" s="63" t="s">
        <v>2117</v>
      </c>
      <c r="J647" s="61">
        <v>1</v>
      </c>
      <c r="K647" s="60">
        <v>210</v>
      </c>
      <c r="L647" s="60">
        <f t="shared" si="13"/>
        <v>210</v>
      </c>
      <c r="M647" s="55" t="s">
        <v>66</v>
      </c>
    </row>
    <row r="648" spans="2:13" ht="38.25" x14ac:dyDescent="0.2">
      <c r="B648" s="68" t="s">
        <v>785</v>
      </c>
      <c r="C648" s="57" t="s">
        <v>124</v>
      </c>
      <c r="D648" s="58" t="s">
        <v>238</v>
      </c>
      <c r="E648" s="56" t="s">
        <v>894</v>
      </c>
      <c r="F648" s="65" t="s">
        <v>1006</v>
      </c>
      <c r="G648" s="65" t="s">
        <v>1770</v>
      </c>
      <c r="H648" s="63" t="s">
        <v>1771</v>
      </c>
      <c r="I648" s="63" t="s">
        <v>2117</v>
      </c>
      <c r="J648" s="61">
        <v>1</v>
      </c>
      <c r="K648" s="60">
        <v>360</v>
      </c>
      <c r="L648" s="60">
        <f t="shared" si="13"/>
        <v>360</v>
      </c>
      <c r="M648" s="55" t="s">
        <v>66</v>
      </c>
    </row>
    <row r="649" spans="2:13" ht="38.25" x14ac:dyDescent="0.2">
      <c r="B649" s="68" t="s">
        <v>785</v>
      </c>
      <c r="C649" s="57" t="s">
        <v>124</v>
      </c>
      <c r="D649" s="58" t="s">
        <v>238</v>
      </c>
      <c r="E649" s="56" t="s">
        <v>894</v>
      </c>
      <c r="F649" s="65" t="s">
        <v>1006</v>
      </c>
      <c r="G649" s="65" t="s">
        <v>1772</v>
      </c>
      <c r="H649" s="63" t="s">
        <v>1773</v>
      </c>
      <c r="I649" s="63" t="s">
        <v>2117</v>
      </c>
      <c r="J649" s="61">
        <v>1</v>
      </c>
      <c r="K649" s="60">
        <v>850</v>
      </c>
      <c r="L649" s="60">
        <v>3900</v>
      </c>
      <c r="M649" s="55" t="s">
        <v>66</v>
      </c>
    </row>
    <row r="650" spans="2:13" ht="38.25" x14ac:dyDescent="0.2">
      <c r="B650" s="68" t="s">
        <v>785</v>
      </c>
      <c r="C650" s="57" t="s">
        <v>124</v>
      </c>
      <c r="D650" s="58" t="s">
        <v>238</v>
      </c>
      <c r="E650" s="56" t="s">
        <v>894</v>
      </c>
      <c r="F650" s="65" t="s">
        <v>1006</v>
      </c>
      <c r="G650" s="65" t="s">
        <v>1774</v>
      </c>
      <c r="H650" s="63" t="s">
        <v>1773</v>
      </c>
      <c r="I650" s="63" t="s">
        <v>2117</v>
      </c>
      <c r="J650" s="61">
        <v>1</v>
      </c>
      <c r="K650" s="60">
        <v>850</v>
      </c>
      <c r="L650" s="60">
        <f t="shared" ref="L650:L664" si="14">J650*K650</f>
        <v>850</v>
      </c>
      <c r="M650" s="55" t="s">
        <v>66</v>
      </c>
    </row>
    <row r="651" spans="2:13" ht="38.25" x14ac:dyDescent="0.2">
      <c r="B651" s="68" t="s">
        <v>785</v>
      </c>
      <c r="C651" s="57" t="s">
        <v>124</v>
      </c>
      <c r="D651" s="58" t="s">
        <v>238</v>
      </c>
      <c r="E651" s="56" t="s">
        <v>894</v>
      </c>
      <c r="F651" s="65" t="s">
        <v>1006</v>
      </c>
      <c r="G651" s="65" t="s">
        <v>1775</v>
      </c>
      <c r="H651" s="63" t="s">
        <v>1776</v>
      </c>
      <c r="I651" s="63" t="s">
        <v>2117</v>
      </c>
      <c r="J651" s="61">
        <v>1</v>
      </c>
      <c r="K651" s="60">
        <v>200</v>
      </c>
      <c r="L651" s="60">
        <f t="shared" si="14"/>
        <v>200</v>
      </c>
      <c r="M651" s="55" t="s">
        <v>66</v>
      </c>
    </row>
    <row r="652" spans="2:13" ht="38.25" x14ac:dyDescent="0.2">
      <c r="B652" s="68" t="s">
        <v>785</v>
      </c>
      <c r="C652" s="57" t="s">
        <v>124</v>
      </c>
      <c r="D652" s="58" t="s">
        <v>238</v>
      </c>
      <c r="E652" s="56" t="s">
        <v>894</v>
      </c>
      <c r="F652" s="65" t="s">
        <v>1006</v>
      </c>
      <c r="G652" s="65" t="s">
        <v>1777</v>
      </c>
      <c r="H652" s="63" t="s">
        <v>1778</v>
      </c>
      <c r="I652" s="63" t="s">
        <v>2117</v>
      </c>
      <c r="J652" s="61">
        <v>1</v>
      </c>
      <c r="K652" s="60">
        <v>5000</v>
      </c>
      <c r="L652" s="60">
        <f t="shared" si="14"/>
        <v>5000</v>
      </c>
      <c r="M652" s="55" t="s">
        <v>66</v>
      </c>
    </row>
    <row r="653" spans="2:13" ht="25.5" x14ac:dyDescent="0.2">
      <c r="B653" s="68" t="s">
        <v>785</v>
      </c>
      <c r="C653" s="57" t="s">
        <v>124</v>
      </c>
      <c r="D653" s="58" t="s">
        <v>238</v>
      </c>
      <c r="E653" s="56" t="s">
        <v>894</v>
      </c>
      <c r="F653" s="65" t="s">
        <v>1672</v>
      </c>
      <c r="G653" s="65" t="s">
        <v>1779</v>
      </c>
      <c r="H653" s="63" t="s">
        <v>1780</v>
      </c>
      <c r="I653" s="63" t="s">
        <v>2117</v>
      </c>
      <c r="J653" s="61">
        <v>1</v>
      </c>
      <c r="K653" s="60">
        <v>110</v>
      </c>
      <c r="L653" s="60">
        <f t="shared" si="14"/>
        <v>110</v>
      </c>
      <c r="M653" s="55" t="s">
        <v>66</v>
      </c>
    </row>
    <row r="654" spans="2:13" ht="25.5" x14ac:dyDescent="0.2">
      <c r="B654" s="68" t="s">
        <v>785</v>
      </c>
      <c r="C654" s="57" t="s">
        <v>124</v>
      </c>
      <c r="D654" s="58" t="s">
        <v>238</v>
      </c>
      <c r="E654" s="56" t="s">
        <v>894</v>
      </c>
      <c r="F654" s="65" t="s">
        <v>1672</v>
      </c>
      <c r="G654" s="65" t="s">
        <v>1781</v>
      </c>
      <c r="H654" s="63" t="s">
        <v>1782</v>
      </c>
      <c r="I654" s="63" t="s">
        <v>2117</v>
      </c>
      <c r="J654" s="61">
        <v>1</v>
      </c>
      <c r="K654" s="60">
        <v>380</v>
      </c>
      <c r="L654" s="60">
        <f t="shared" si="14"/>
        <v>380</v>
      </c>
      <c r="M654" s="55" t="s">
        <v>66</v>
      </c>
    </row>
    <row r="655" spans="2:13" ht="25.5" x14ac:dyDescent="0.2">
      <c r="B655" s="68" t="s">
        <v>785</v>
      </c>
      <c r="C655" s="57" t="s">
        <v>124</v>
      </c>
      <c r="D655" s="58" t="s">
        <v>238</v>
      </c>
      <c r="E655" s="56" t="s">
        <v>894</v>
      </c>
      <c r="F655" s="65" t="s">
        <v>1672</v>
      </c>
      <c r="G655" s="65" t="s">
        <v>1783</v>
      </c>
      <c r="H655" s="63" t="s">
        <v>1784</v>
      </c>
      <c r="I655" s="63" t="s">
        <v>2117</v>
      </c>
      <c r="J655" s="61">
        <v>1</v>
      </c>
      <c r="K655" s="60">
        <v>300</v>
      </c>
      <c r="L655" s="60">
        <f t="shared" si="14"/>
        <v>300</v>
      </c>
      <c r="M655" s="55" t="s">
        <v>66</v>
      </c>
    </row>
    <row r="656" spans="2:13" ht="25.5" x14ac:dyDescent="0.2">
      <c r="B656" s="68" t="s">
        <v>785</v>
      </c>
      <c r="C656" s="57" t="s">
        <v>124</v>
      </c>
      <c r="D656" s="58" t="s">
        <v>238</v>
      </c>
      <c r="E656" s="56" t="s">
        <v>894</v>
      </c>
      <c r="F656" s="65" t="s">
        <v>1672</v>
      </c>
      <c r="G656" s="65" t="s">
        <v>1785</v>
      </c>
      <c r="H656" s="63" t="s">
        <v>1786</v>
      </c>
      <c r="I656" s="63" t="s">
        <v>2117</v>
      </c>
      <c r="J656" s="61">
        <v>1</v>
      </c>
      <c r="K656" s="60">
        <v>450</v>
      </c>
      <c r="L656" s="60">
        <f t="shared" si="14"/>
        <v>450</v>
      </c>
      <c r="M656" s="55" t="s">
        <v>66</v>
      </c>
    </row>
    <row r="657" spans="2:13" ht="25.5" x14ac:dyDescent="0.2">
      <c r="B657" s="68" t="s">
        <v>785</v>
      </c>
      <c r="C657" s="57" t="s">
        <v>124</v>
      </c>
      <c r="D657" s="58" t="s">
        <v>238</v>
      </c>
      <c r="E657" s="56" t="s">
        <v>894</v>
      </c>
      <c r="F657" s="65" t="s">
        <v>1672</v>
      </c>
      <c r="G657" s="65" t="s">
        <v>1787</v>
      </c>
      <c r="H657" s="63" t="s">
        <v>1788</v>
      </c>
      <c r="I657" s="63" t="s">
        <v>2117</v>
      </c>
      <c r="J657" s="61">
        <v>1</v>
      </c>
      <c r="K657" s="60">
        <v>540</v>
      </c>
      <c r="L657" s="60">
        <f t="shared" si="14"/>
        <v>540</v>
      </c>
      <c r="M657" s="55" t="s">
        <v>66</v>
      </c>
    </row>
    <row r="658" spans="2:13" ht="38.25" x14ac:dyDescent="0.2">
      <c r="B658" s="68" t="s">
        <v>785</v>
      </c>
      <c r="C658" s="57" t="s">
        <v>124</v>
      </c>
      <c r="D658" s="58" t="s">
        <v>238</v>
      </c>
      <c r="E658" s="56" t="s">
        <v>894</v>
      </c>
      <c r="F658" s="65" t="s">
        <v>1672</v>
      </c>
      <c r="G658" s="65" t="s">
        <v>1789</v>
      </c>
      <c r="H658" s="63" t="s">
        <v>1790</v>
      </c>
      <c r="I658" s="63" t="s">
        <v>2117</v>
      </c>
      <c r="J658" s="61">
        <v>1</v>
      </c>
      <c r="K658" s="60">
        <v>60</v>
      </c>
      <c r="L658" s="60">
        <f t="shared" si="14"/>
        <v>60</v>
      </c>
      <c r="M658" s="55" t="s">
        <v>66</v>
      </c>
    </row>
    <row r="659" spans="2:13" ht="38.25" x14ac:dyDescent="0.2">
      <c r="B659" s="68" t="s">
        <v>785</v>
      </c>
      <c r="C659" s="57" t="s">
        <v>124</v>
      </c>
      <c r="D659" s="58" t="s">
        <v>238</v>
      </c>
      <c r="E659" s="56" t="s">
        <v>894</v>
      </c>
      <c r="F659" s="65" t="s">
        <v>1672</v>
      </c>
      <c r="G659" s="65" t="s">
        <v>1791</v>
      </c>
      <c r="H659" s="63" t="s">
        <v>1792</v>
      </c>
      <c r="I659" s="63" t="s">
        <v>2117</v>
      </c>
      <c r="J659" s="61">
        <v>1</v>
      </c>
      <c r="K659" s="60">
        <v>80</v>
      </c>
      <c r="L659" s="60">
        <f t="shared" si="14"/>
        <v>80</v>
      </c>
      <c r="M659" s="55" t="s">
        <v>66</v>
      </c>
    </row>
    <row r="660" spans="2:13" ht="38.25" x14ac:dyDescent="0.2">
      <c r="B660" s="68" t="s">
        <v>785</v>
      </c>
      <c r="C660" s="57" t="s">
        <v>124</v>
      </c>
      <c r="D660" s="58" t="s">
        <v>238</v>
      </c>
      <c r="E660" s="56" t="s">
        <v>894</v>
      </c>
      <c r="F660" s="65" t="s">
        <v>1672</v>
      </c>
      <c r="G660" s="65" t="s">
        <v>1793</v>
      </c>
      <c r="H660" s="63" t="s">
        <v>1794</v>
      </c>
      <c r="I660" s="63" t="s">
        <v>2117</v>
      </c>
      <c r="J660" s="61">
        <v>1</v>
      </c>
      <c r="K660" s="60">
        <v>110</v>
      </c>
      <c r="L660" s="60">
        <f t="shared" si="14"/>
        <v>110</v>
      </c>
      <c r="M660" s="55" t="s">
        <v>66</v>
      </c>
    </row>
    <row r="661" spans="2:13" ht="38.25" x14ac:dyDescent="0.2">
      <c r="B661" s="68" t="s">
        <v>785</v>
      </c>
      <c r="C661" s="57" t="s">
        <v>124</v>
      </c>
      <c r="D661" s="58" t="s">
        <v>238</v>
      </c>
      <c r="E661" s="56" t="s">
        <v>894</v>
      </c>
      <c r="F661" s="65" t="s">
        <v>1672</v>
      </c>
      <c r="G661" s="65" t="s">
        <v>1795</v>
      </c>
      <c r="H661" s="63" t="s">
        <v>1796</v>
      </c>
      <c r="I661" s="63" t="s">
        <v>2117</v>
      </c>
      <c r="J661" s="61">
        <v>1</v>
      </c>
      <c r="K661" s="60">
        <v>700</v>
      </c>
      <c r="L661" s="60">
        <f t="shared" si="14"/>
        <v>700</v>
      </c>
      <c r="M661" s="55" t="s">
        <v>66</v>
      </c>
    </row>
    <row r="662" spans="2:13" ht="51" x14ac:dyDescent="0.2">
      <c r="B662" s="68" t="s">
        <v>785</v>
      </c>
      <c r="C662" s="57" t="s">
        <v>124</v>
      </c>
      <c r="D662" s="58" t="s">
        <v>238</v>
      </c>
      <c r="E662" s="56" t="s">
        <v>894</v>
      </c>
      <c r="F662" s="65" t="s">
        <v>1672</v>
      </c>
      <c r="G662" s="65" t="s">
        <v>1797</v>
      </c>
      <c r="H662" s="63" t="s">
        <v>1798</v>
      </c>
      <c r="I662" s="63" t="s">
        <v>2117</v>
      </c>
      <c r="J662" s="61">
        <v>1</v>
      </c>
      <c r="K662" s="60">
        <v>160</v>
      </c>
      <c r="L662" s="60">
        <f t="shared" si="14"/>
        <v>160</v>
      </c>
      <c r="M662" s="55" t="s">
        <v>66</v>
      </c>
    </row>
    <row r="663" spans="2:13" ht="51" x14ac:dyDescent="0.2">
      <c r="B663" s="68" t="s">
        <v>785</v>
      </c>
      <c r="C663" s="57" t="s">
        <v>124</v>
      </c>
      <c r="D663" s="58" t="s">
        <v>238</v>
      </c>
      <c r="E663" s="56" t="s">
        <v>894</v>
      </c>
      <c r="F663" s="65" t="s">
        <v>1672</v>
      </c>
      <c r="G663" s="65" t="s">
        <v>1799</v>
      </c>
      <c r="H663" s="63" t="s">
        <v>1800</v>
      </c>
      <c r="I663" s="63" t="s">
        <v>2117</v>
      </c>
      <c r="J663" s="61">
        <v>1</v>
      </c>
      <c r="K663" s="60">
        <v>210</v>
      </c>
      <c r="L663" s="60">
        <f t="shared" si="14"/>
        <v>210</v>
      </c>
      <c r="M663" s="55" t="s">
        <v>66</v>
      </c>
    </row>
    <row r="664" spans="2:13" ht="51" x14ac:dyDescent="0.2">
      <c r="B664" s="68" t="s">
        <v>785</v>
      </c>
      <c r="C664" s="57" t="s">
        <v>124</v>
      </c>
      <c r="D664" s="58" t="s">
        <v>238</v>
      </c>
      <c r="E664" s="56" t="s">
        <v>894</v>
      </c>
      <c r="F664" s="65" t="s">
        <v>1672</v>
      </c>
      <c r="G664" s="65" t="s">
        <v>1801</v>
      </c>
      <c r="H664" s="63" t="s">
        <v>1802</v>
      </c>
      <c r="I664" s="63" t="s">
        <v>2117</v>
      </c>
      <c r="J664" s="61">
        <v>1</v>
      </c>
      <c r="K664" s="60">
        <v>260</v>
      </c>
      <c r="L664" s="60">
        <f t="shared" si="14"/>
        <v>260</v>
      </c>
      <c r="M664" s="55" t="s">
        <v>66</v>
      </c>
    </row>
    <row r="665" spans="2:13" ht="109.5" x14ac:dyDescent="0.2">
      <c r="B665" s="68" t="s">
        <v>785</v>
      </c>
      <c r="C665" s="57" t="s">
        <v>124</v>
      </c>
      <c r="D665" s="58" t="s">
        <v>238</v>
      </c>
      <c r="E665" s="56" t="s">
        <v>1803</v>
      </c>
      <c r="F665" s="65" t="s">
        <v>1804</v>
      </c>
      <c r="G665" s="65" t="s">
        <v>1805</v>
      </c>
      <c r="H665" s="63" t="s">
        <v>1806</v>
      </c>
      <c r="I665" s="63" t="s">
        <v>2117</v>
      </c>
      <c r="J665" s="61">
        <v>1</v>
      </c>
      <c r="K665" s="60">
        <v>2000</v>
      </c>
      <c r="L665" s="60">
        <f>+J665*K665</f>
        <v>2000</v>
      </c>
      <c r="M665" s="55" t="s">
        <v>66</v>
      </c>
    </row>
    <row r="666" spans="2:13" ht="89.25" x14ac:dyDescent="0.2">
      <c r="B666" s="68" t="s">
        <v>785</v>
      </c>
      <c r="C666" s="57" t="s">
        <v>124</v>
      </c>
      <c r="D666" s="58" t="s">
        <v>238</v>
      </c>
      <c r="E666" s="56" t="s">
        <v>1803</v>
      </c>
      <c r="F666" s="65" t="s">
        <v>1804</v>
      </c>
      <c r="G666" s="65" t="s">
        <v>1807</v>
      </c>
      <c r="H666" s="63" t="s">
        <v>1808</v>
      </c>
      <c r="I666" s="63" t="s">
        <v>2117</v>
      </c>
      <c r="J666" s="61">
        <v>1</v>
      </c>
      <c r="K666" s="60">
        <v>9000</v>
      </c>
      <c r="L666" s="60">
        <f t="shared" ref="L666:L678" si="15">J666*K666</f>
        <v>9000</v>
      </c>
      <c r="M666" s="55" t="s">
        <v>66</v>
      </c>
    </row>
    <row r="667" spans="2:13" ht="38.25" x14ac:dyDescent="0.2">
      <c r="B667" s="68" t="s">
        <v>785</v>
      </c>
      <c r="C667" s="57" t="s">
        <v>124</v>
      </c>
      <c r="D667" s="58" t="s">
        <v>238</v>
      </c>
      <c r="E667" s="56" t="s">
        <v>1809</v>
      </c>
      <c r="F667" s="65" t="s">
        <v>1810</v>
      </c>
      <c r="G667" s="65" t="s">
        <v>1811</v>
      </c>
      <c r="H667" s="63" t="s">
        <v>1812</v>
      </c>
      <c r="I667" s="63" t="s">
        <v>2117</v>
      </c>
      <c r="J667" s="61">
        <v>1</v>
      </c>
      <c r="K667" s="60">
        <v>2200</v>
      </c>
      <c r="L667" s="60">
        <f t="shared" si="15"/>
        <v>2200</v>
      </c>
      <c r="M667" s="55" t="s">
        <v>66</v>
      </c>
    </row>
    <row r="668" spans="2:13" ht="102" x14ac:dyDescent="0.2">
      <c r="B668" s="68" t="s">
        <v>785</v>
      </c>
      <c r="C668" s="57" t="s">
        <v>124</v>
      </c>
      <c r="D668" s="58" t="s">
        <v>238</v>
      </c>
      <c r="E668" s="56" t="s">
        <v>1813</v>
      </c>
      <c r="F668" s="65" t="s">
        <v>1804</v>
      </c>
      <c r="G668" s="65" t="s">
        <v>1814</v>
      </c>
      <c r="H668" s="63" t="s">
        <v>1815</v>
      </c>
      <c r="I668" s="63" t="s">
        <v>2117</v>
      </c>
      <c r="J668" s="61">
        <v>1</v>
      </c>
      <c r="K668" s="60">
        <v>2000</v>
      </c>
      <c r="L668" s="60">
        <f t="shared" si="15"/>
        <v>2000</v>
      </c>
      <c r="M668" s="55" t="s">
        <v>66</v>
      </c>
    </row>
    <row r="669" spans="2:13" ht="102" x14ac:dyDescent="0.2">
      <c r="B669" s="68" t="s">
        <v>785</v>
      </c>
      <c r="C669" s="57" t="s">
        <v>124</v>
      </c>
      <c r="D669" s="58" t="s">
        <v>238</v>
      </c>
      <c r="E669" s="56" t="s">
        <v>1813</v>
      </c>
      <c r="F669" s="65" t="s">
        <v>1804</v>
      </c>
      <c r="G669" s="65" t="s">
        <v>1816</v>
      </c>
      <c r="H669" s="63" t="s">
        <v>1817</v>
      </c>
      <c r="I669" s="63" t="s">
        <v>2117</v>
      </c>
      <c r="J669" s="61">
        <v>1</v>
      </c>
      <c r="K669" s="60">
        <v>2000</v>
      </c>
      <c r="L669" s="60">
        <f t="shared" si="15"/>
        <v>2000</v>
      </c>
      <c r="M669" s="55" t="s">
        <v>66</v>
      </c>
    </row>
    <row r="670" spans="2:13" ht="102" x14ac:dyDescent="0.2">
      <c r="B670" s="68" t="s">
        <v>785</v>
      </c>
      <c r="C670" s="57" t="s">
        <v>124</v>
      </c>
      <c r="D670" s="58" t="s">
        <v>238</v>
      </c>
      <c r="E670" s="56" t="s">
        <v>1813</v>
      </c>
      <c r="F670" s="65" t="s">
        <v>1804</v>
      </c>
      <c r="G670" s="65" t="s">
        <v>1818</v>
      </c>
      <c r="H670" s="63" t="s">
        <v>1819</v>
      </c>
      <c r="I670" s="63" t="s">
        <v>2117</v>
      </c>
      <c r="J670" s="61">
        <v>1</v>
      </c>
      <c r="K670" s="60">
        <v>2000</v>
      </c>
      <c r="L670" s="60">
        <f t="shared" si="15"/>
        <v>2000</v>
      </c>
      <c r="M670" s="55" t="s">
        <v>66</v>
      </c>
    </row>
    <row r="671" spans="2:13" ht="102" x14ac:dyDescent="0.2">
      <c r="B671" s="68" t="s">
        <v>785</v>
      </c>
      <c r="C671" s="57" t="s">
        <v>124</v>
      </c>
      <c r="D671" s="58" t="s">
        <v>238</v>
      </c>
      <c r="E671" s="56" t="s">
        <v>1813</v>
      </c>
      <c r="F671" s="65" t="s">
        <v>1804</v>
      </c>
      <c r="G671" s="65" t="s">
        <v>1820</v>
      </c>
      <c r="H671" s="63" t="s">
        <v>1821</v>
      </c>
      <c r="I671" s="63" t="s">
        <v>2117</v>
      </c>
      <c r="J671" s="61">
        <v>1</v>
      </c>
      <c r="K671" s="60">
        <v>2000</v>
      </c>
      <c r="L671" s="60">
        <f t="shared" si="15"/>
        <v>2000</v>
      </c>
      <c r="M671" s="55" t="s">
        <v>66</v>
      </c>
    </row>
    <row r="672" spans="2:13" ht="267.75" x14ac:dyDescent="0.2">
      <c r="B672" s="68" t="s">
        <v>785</v>
      </c>
      <c r="C672" s="57" t="s">
        <v>124</v>
      </c>
      <c r="D672" s="58" t="s">
        <v>1822</v>
      </c>
      <c r="E672" s="56" t="s">
        <v>1294</v>
      </c>
      <c r="F672" s="65" t="s">
        <v>1275</v>
      </c>
      <c r="G672" s="65" t="s">
        <v>1823</v>
      </c>
      <c r="H672" s="63" t="s">
        <v>1824</v>
      </c>
      <c r="I672" s="63" t="s">
        <v>2117</v>
      </c>
      <c r="J672" s="61">
        <v>1</v>
      </c>
      <c r="K672" s="60">
        <v>75000</v>
      </c>
      <c r="L672" s="60">
        <f t="shared" si="15"/>
        <v>75000</v>
      </c>
      <c r="M672" s="55" t="s">
        <v>66</v>
      </c>
    </row>
    <row r="673" spans="2:13" ht="140.25" x14ac:dyDescent="0.2">
      <c r="B673" s="68" t="s">
        <v>785</v>
      </c>
      <c r="C673" s="57" t="s">
        <v>124</v>
      </c>
      <c r="D673" s="58" t="s">
        <v>1822</v>
      </c>
      <c r="E673" s="56" t="s">
        <v>1294</v>
      </c>
      <c r="F673" s="65" t="s">
        <v>1275</v>
      </c>
      <c r="G673" s="65" t="s">
        <v>1825</v>
      </c>
      <c r="H673" s="63" t="s">
        <v>1826</v>
      </c>
      <c r="I673" s="63" t="s">
        <v>2117</v>
      </c>
      <c r="J673" s="61">
        <v>1</v>
      </c>
      <c r="K673" s="60">
        <v>100000</v>
      </c>
      <c r="L673" s="60">
        <f t="shared" si="15"/>
        <v>100000</v>
      </c>
      <c r="M673" s="55" t="s">
        <v>66</v>
      </c>
    </row>
    <row r="674" spans="2:13" ht="229.5" x14ac:dyDescent="0.2">
      <c r="B674" s="68" t="s">
        <v>785</v>
      </c>
      <c r="C674" s="57" t="s">
        <v>124</v>
      </c>
      <c r="D674" s="58" t="s">
        <v>1822</v>
      </c>
      <c r="E674" s="56" t="s">
        <v>1294</v>
      </c>
      <c r="F674" s="65" t="s">
        <v>1275</v>
      </c>
      <c r="G674" s="65" t="s">
        <v>1295</v>
      </c>
      <c r="H674" s="63" t="s">
        <v>1827</v>
      </c>
      <c r="I674" s="63" t="s">
        <v>2117</v>
      </c>
      <c r="J674" s="61">
        <v>1</v>
      </c>
      <c r="K674" s="60">
        <v>110000</v>
      </c>
      <c r="L674" s="60">
        <f t="shared" si="15"/>
        <v>110000</v>
      </c>
      <c r="M674" s="55" t="s">
        <v>66</v>
      </c>
    </row>
    <row r="675" spans="2:13" ht="255" x14ac:dyDescent="0.2">
      <c r="B675" s="68" t="s">
        <v>785</v>
      </c>
      <c r="C675" s="57" t="s">
        <v>124</v>
      </c>
      <c r="D675" s="58" t="s">
        <v>1822</v>
      </c>
      <c r="E675" s="56" t="s">
        <v>1294</v>
      </c>
      <c r="F675" s="65" t="s">
        <v>1275</v>
      </c>
      <c r="G675" s="65" t="s">
        <v>1295</v>
      </c>
      <c r="H675" s="63" t="s">
        <v>1828</v>
      </c>
      <c r="I675" s="63" t="s">
        <v>2117</v>
      </c>
      <c r="J675" s="61">
        <v>1</v>
      </c>
      <c r="K675" s="60">
        <v>230000</v>
      </c>
      <c r="L675" s="60">
        <f t="shared" si="15"/>
        <v>230000</v>
      </c>
      <c r="M675" s="55" t="s">
        <v>66</v>
      </c>
    </row>
    <row r="676" spans="2:13" ht="38.25" x14ac:dyDescent="0.2">
      <c r="B676" s="68" t="s">
        <v>785</v>
      </c>
      <c r="C676" s="57" t="s">
        <v>1829</v>
      </c>
      <c r="D676" s="58" t="s">
        <v>279</v>
      </c>
      <c r="E676" s="56" t="s">
        <v>97</v>
      </c>
      <c r="F676" s="65" t="s">
        <v>1830</v>
      </c>
      <c r="G676" s="65" t="s">
        <v>1831</v>
      </c>
      <c r="H676" s="63" t="s">
        <v>1832</v>
      </c>
      <c r="I676" s="63" t="s">
        <v>2117</v>
      </c>
      <c r="J676" s="61">
        <v>500</v>
      </c>
      <c r="K676" s="60">
        <v>3200</v>
      </c>
      <c r="L676" s="60">
        <f t="shared" si="15"/>
        <v>1600000</v>
      </c>
      <c r="M676" s="55" t="s">
        <v>66</v>
      </c>
    </row>
    <row r="677" spans="2:13" ht="38.25" x14ac:dyDescent="0.2">
      <c r="B677" s="68" t="s">
        <v>785</v>
      </c>
      <c r="C677" s="57" t="s">
        <v>126</v>
      </c>
      <c r="D677" s="58" t="s">
        <v>83</v>
      </c>
      <c r="E677" s="56" t="s">
        <v>101</v>
      </c>
      <c r="F677" s="65">
        <v>40171708</v>
      </c>
      <c r="G677" s="65">
        <v>92016388</v>
      </c>
      <c r="H677" s="63" t="s">
        <v>1833</v>
      </c>
      <c r="I677" s="63" t="s">
        <v>2117</v>
      </c>
      <c r="J677" s="61">
        <v>1</v>
      </c>
      <c r="K677" s="60">
        <v>185.64000000000001</v>
      </c>
      <c r="L677" s="60">
        <f t="shared" si="15"/>
        <v>185.64000000000001</v>
      </c>
      <c r="M677" s="55" t="s">
        <v>66</v>
      </c>
    </row>
    <row r="678" spans="2:13" ht="63.75" x14ac:dyDescent="0.2">
      <c r="B678" s="68" t="s">
        <v>785</v>
      </c>
      <c r="C678" s="57" t="s">
        <v>126</v>
      </c>
      <c r="D678" s="58" t="s">
        <v>83</v>
      </c>
      <c r="E678" s="56" t="s">
        <v>101</v>
      </c>
      <c r="F678" s="65" t="s">
        <v>1834</v>
      </c>
      <c r="G678" s="65" t="s">
        <v>1835</v>
      </c>
      <c r="H678" s="63" t="s">
        <v>1836</v>
      </c>
      <c r="I678" s="63" t="s">
        <v>2117</v>
      </c>
      <c r="J678" s="61">
        <v>1</v>
      </c>
      <c r="K678" s="60">
        <v>467.16</v>
      </c>
      <c r="L678" s="60">
        <f t="shared" si="15"/>
        <v>467.16</v>
      </c>
      <c r="M678" s="55" t="s">
        <v>66</v>
      </c>
    </row>
    <row r="679" spans="2:13" ht="51" x14ac:dyDescent="0.2">
      <c r="B679" s="68" t="s">
        <v>785</v>
      </c>
      <c r="C679" s="57" t="s">
        <v>126</v>
      </c>
      <c r="D679" s="58" t="s">
        <v>83</v>
      </c>
      <c r="E679" s="56" t="s">
        <v>101</v>
      </c>
      <c r="F679" s="65" t="s">
        <v>1834</v>
      </c>
      <c r="G679" s="65" t="s">
        <v>1837</v>
      </c>
      <c r="H679" s="63" t="s">
        <v>1838</v>
      </c>
      <c r="I679" s="63" t="s">
        <v>2117</v>
      </c>
      <c r="J679" s="61">
        <v>1</v>
      </c>
      <c r="K679" s="60">
        <v>444.72</v>
      </c>
      <c r="L679" s="60">
        <f>+J679*K679</f>
        <v>444.72</v>
      </c>
      <c r="M679" s="55" t="s">
        <v>66</v>
      </c>
    </row>
    <row r="680" spans="2:13" ht="63.75" x14ac:dyDescent="0.2">
      <c r="B680" s="68" t="s">
        <v>785</v>
      </c>
      <c r="C680" s="57" t="s">
        <v>126</v>
      </c>
      <c r="D680" s="58" t="s">
        <v>83</v>
      </c>
      <c r="E680" s="56" t="s">
        <v>101</v>
      </c>
      <c r="F680" s="65" t="s">
        <v>1834</v>
      </c>
      <c r="G680" s="65" t="s">
        <v>1839</v>
      </c>
      <c r="H680" s="63" t="s">
        <v>1840</v>
      </c>
      <c r="I680" s="63" t="s">
        <v>2117</v>
      </c>
      <c r="J680" s="61">
        <v>1</v>
      </c>
      <c r="K680" s="60">
        <v>1177.08</v>
      </c>
      <c r="L680" s="60">
        <f t="shared" ref="L680:L743" si="16">J680*K680</f>
        <v>1177.08</v>
      </c>
      <c r="M680" s="55" t="s">
        <v>66</v>
      </c>
    </row>
    <row r="681" spans="2:13" ht="63.75" x14ac:dyDescent="0.2">
      <c r="B681" s="68" t="s">
        <v>785</v>
      </c>
      <c r="C681" s="57" t="s">
        <v>126</v>
      </c>
      <c r="D681" s="58" t="s">
        <v>83</v>
      </c>
      <c r="E681" s="56" t="s">
        <v>101</v>
      </c>
      <c r="F681" s="65" t="s">
        <v>1834</v>
      </c>
      <c r="G681" s="65" t="s">
        <v>1841</v>
      </c>
      <c r="H681" s="63" t="s">
        <v>1842</v>
      </c>
      <c r="I681" s="63" t="s">
        <v>2117</v>
      </c>
      <c r="J681" s="61">
        <v>1</v>
      </c>
      <c r="K681" s="60">
        <v>736.44</v>
      </c>
      <c r="L681" s="60">
        <f t="shared" si="16"/>
        <v>736.44</v>
      </c>
      <c r="M681" s="55" t="s">
        <v>66</v>
      </c>
    </row>
    <row r="682" spans="2:13" ht="63.75" x14ac:dyDescent="0.2">
      <c r="B682" s="68" t="s">
        <v>785</v>
      </c>
      <c r="C682" s="57" t="s">
        <v>126</v>
      </c>
      <c r="D682" s="58" t="s">
        <v>83</v>
      </c>
      <c r="E682" s="56" t="s">
        <v>101</v>
      </c>
      <c r="F682" s="65" t="s">
        <v>1834</v>
      </c>
      <c r="G682" s="65" t="s">
        <v>1843</v>
      </c>
      <c r="H682" s="63" t="s">
        <v>1844</v>
      </c>
      <c r="I682" s="63" t="s">
        <v>2117</v>
      </c>
      <c r="J682" s="61">
        <v>1</v>
      </c>
      <c r="K682" s="60">
        <v>251.94</v>
      </c>
      <c r="L682" s="60">
        <f t="shared" si="16"/>
        <v>251.94</v>
      </c>
      <c r="M682" s="55" t="s">
        <v>66</v>
      </c>
    </row>
    <row r="683" spans="2:13" ht="63.75" x14ac:dyDescent="0.2">
      <c r="B683" s="68" t="s">
        <v>785</v>
      </c>
      <c r="C683" s="57" t="s">
        <v>126</v>
      </c>
      <c r="D683" s="58" t="s">
        <v>83</v>
      </c>
      <c r="E683" s="56" t="s">
        <v>101</v>
      </c>
      <c r="F683" s="65" t="s">
        <v>1834</v>
      </c>
      <c r="G683" s="65" t="s">
        <v>1845</v>
      </c>
      <c r="H683" s="63" t="s">
        <v>1846</v>
      </c>
      <c r="I683" s="63" t="s">
        <v>2117</v>
      </c>
      <c r="J683" s="61">
        <v>1</v>
      </c>
      <c r="K683" s="60">
        <v>853.74</v>
      </c>
      <c r="L683" s="60">
        <f t="shared" si="16"/>
        <v>853.74</v>
      </c>
      <c r="M683" s="55" t="s">
        <v>66</v>
      </c>
    </row>
    <row r="684" spans="2:13" ht="76.5" x14ac:dyDescent="0.2">
      <c r="B684" s="68" t="s">
        <v>785</v>
      </c>
      <c r="C684" s="57" t="s">
        <v>126</v>
      </c>
      <c r="D684" s="58" t="s">
        <v>83</v>
      </c>
      <c r="E684" s="56" t="s">
        <v>101</v>
      </c>
      <c r="F684" s="65" t="s">
        <v>1834</v>
      </c>
      <c r="G684" s="65" t="s">
        <v>1847</v>
      </c>
      <c r="H684" s="63" t="s">
        <v>1848</v>
      </c>
      <c r="I684" s="63" t="s">
        <v>2117</v>
      </c>
      <c r="J684" s="61">
        <v>1</v>
      </c>
      <c r="K684" s="60">
        <v>4395.18</v>
      </c>
      <c r="L684" s="60">
        <f t="shared" si="16"/>
        <v>4395.18</v>
      </c>
      <c r="M684" s="55" t="s">
        <v>66</v>
      </c>
    </row>
    <row r="685" spans="2:13" ht="63.75" x14ac:dyDescent="0.2">
      <c r="B685" s="68" t="s">
        <v>785</v>
      </c>
      <c r="C685" s="57" t="s">
        <v>126</v>
      </c>
      <c r="D685" s="58" t="s">
        <v>83</v>
      </c>
      <c r="E685" s="56" t="s">
        <v>101</v>
      </c>
      <c r="F685" s="65" t="s">
        <v>1834</v>
      </c>
      <c r="G685" s="65" t="s">
        <v>1849</v>
      </c>
      <c r="H685" s="63" t="s">
        <v>1850</v>
      </c>
      <c r="I685" s="63" t="s">
        <v>2117</v>
      </c>
      <c r="J685" s="61">
        <v>1</v>
      </c>
      <c r="K685" s="60">
        <v>3589.38</v>
      </c>
      <c r="L685" s="60">
        <f t="shared" si="16"/>
        <v>3589.38</v>
      </c>
      <c r="M685" s="55" t="s">
        <v>66</v>
      </c>
    </row>
    <row r="686" spans="2:13" ht="51" x14ac:dyDescent="0.2">
      <c r="B686" s="68" t="s">
        <v>785</v>
      </c>
      <c r="C686" s="57" t="s">
        <v>126</v>
      </c>
      <c r="D686" s="58" t="s">
        <v>83</v>
      </c>
      <c r="E686" s="56" t="s">
        <v>101</v>
      </c>
      <c r="F686" s="65" t="s">
        <v>1834</v>
      </c>
      <c r="G686" s="65" t="s">
        <v>1851</v>
      </c>
      <c r="H686" s="63" t="s">
        <v>1852</v>
      </c>
      <c r="I686" s="63" t="s">
        <v>2117</v>
      </c>
      <c r="J686" s="61">
        <v>1</v>
      </c>
      <c r="K686" s="60">
        <v>5686.5</v>
      </c>
      <c r="L686" s="60">
        <f t="shared" si="16"/>
        <v>5686.5</v>
      </c>
      <c r="M686" s="55" t="s">
        <v>66</v>
      </c>
    </row>
    <row r="687" spans="2:13" ht="63.75" x14ac:dyDescent="0.2">
      <c r="B687" s="68" t="s">
        <v>785</v>
      </c>
      <c r="C687" s="57" t="s">
        <v>126</v>
      </c>
      <c r="D687" s="58" t="s">
        <v>83</v>
      </c>
      <c r="E687" s="56" t="s">
        <v>101</v>
      </c>
      <c r="F687" s="65" t="s">
        <v>1834</v>
      </c>
      <c r="G687" s="65" t="s">
        <v>1853</v>
      </c>
      <c r="H687" s="63" t="s">
        <v>1854</v>
      </c>
      <c r="I687" s="63" t="s">
        <v>2117</v>
      </c>
      <c r="J687" s="61">
        <v>1</v>
      </c>
      <c r="K687" s="60">
        <v>20886.54</v>
      </c>
      <c r="L687" s="60">
        <f t="shared" si="16"/>
        <v>20886.54</v>
      </c>
      <c r="M687" s="55" t="s">
        <v>66</v>
      </c>
    </row>
    <row r="688" spans="2:13" ht="89.25" x14ac:dyDescent="0.2">
      <c r="B688" s="68" t="s">
        <v>785</v>
      </c>
      <c r="C688" s="57" t="s">
        <v>126</v>
      </c>
      <c r="D688" s="58" t="s">
        <v>83</v>
      </c>
      <c r="E688" s="56" t="s">
        <v>101</v>
      </c>
      <c r="F688" s="65">
        <v>40171708</v>
      </c>
      <c r="G688" s="65">
        <v>92147893</v>
      </c>
      <c r="H688" s="63" t="s">
        <v>1855</v>
      </c>
      <c r="I688" s="63" t="s">
        <v>2117</v>
      </c>
      <c r="J688" s="61">
        <v>1</v>
      </c>
      <c r="K688" s="60">
        <v>4085.1</v>
      </c>
      <c r="L688" s="60">
        <f t="shared" si="16"/>
        <v>4085.1</v>
      </c>
      <c r="M688" s="55" t="s">
        <v>66</v>
      </c>
    </row>
    <row r="689" spans="2:13" ht="89.25" x14ac:dyDescent="0.2">
      <c r="B689" s="68" t="s">
        <v>785</v>
      </c>
      <c r="C689" s="57" t="s">
        <v>126</v>
      </c>
      <c r="D689" s="58" t="s">
        <v>83</v>
      </c>
      <c r="E689" s="56" t="s">
        <v>101</v>
      </c>
      <c r="F689" s="65">
        <v>40171708</v>
      </c>
      <c r="G689" s="65">
        <v>92147894</v>
      </c>
      <c r="H689" s="63" t="s">
        <v>1856</v>
      </c>
      <c r="I689" s="63" t="s">
        <v>2117</v>
      </c>
      <c r="J689" s="61">
        <v>1</v>
      </c>
      <c r="K689" s="60">
        <v>4085.1</v>
      </c>
      <c r="L689" s="60">
        <f t="shared" si="16"/>
        <v>4085.1</v>
      </c>
      <c r="M689" s="55" t="s">
        <v>66</v>
      </c>
    </row>
    <row r="690" spans="2:13" ht="89.25" x14ac:dyDescent="0.2">
      <c r="B690" s="68" t="s">
        <v>785</v>
      </c>
      <c r="C690" s="57" t="s">
        <v>126</v>
      </c>
      <c r="D690" s="58" t="s">
        <v>83</v>
      </c>
      <c r="E690" s="56" t="s">
        <v>101</v>
      </c>
      <c r="F690" s="65">
        <v>40171708</v>
      </c>
      <c r="G690" s="65">
        <v>92147904</v>
      </c>
      <c r="H690" s="63" t="s">
        <v>1857</v>
      </c>
      <c r="I690" s="63" t="s">
        <v>2117</v>
      </c>
      <c r="J690" s="61">
        <v>1</v>
      </c>
      <c r="K690" s="60">
        <v>2130.7800000000002</v>
      </c>
      <c r="L690" s="60">
        <f t="shared" si="16"/>
        <v>2130.7800000000002</v>
      </c>
      <c r="M690" s="55" t="s">
        <v>66</v>
      </c>
    </row>
    <row r="691" spans="2:13" ht="89.25" x14ac:dyDescent="0.2">
      <c r="B691" s="68" t="s">
        <v>785</v>
      </c>
      <c r="C691" s="57" t="s">
        <v>126</v>
      </c>
      <c r="D691" s="58" t="s">
        <v>83</v>
      </c>
      <c r="E691" s="56" t="s">
        <v>101</v>
      </c>
      <c r="F691" s="65">
        <v>40171708</v>
      </c>
      <c r="G691" s="65">
        <v>92147905</v>
      </c>
      <c r="H691" s="63" t="s">
        <v>1858</v>
      </c>
      <c r="I691" s="63" t="s">
        <v>2117</v>
      </c>
      <c r="J691" s="61">
        <v>1</v>
      </c>
      <c r="K691" s="60">
        <v>2132.8200000000002</v>
      </c>
      <c r="L691" s="60">
        <f t="shared" si="16"/>
        <v>2132.8200000000002</v>
      </c>
      <c r="M691" s="55" t="s">
        <v>66</v>
      </c>
    </row>
    <row r="692" spans="2:13" ht="89.25" x14ac:dyDescent="0.2">
      <c r="B692" s="68" t="s">
        <v>785</v>
      </c>
      <c r="C692" s="57" t="s">
        <v>126</v>
      </c>
      <c r="D692" s="58" t="s">
        <v>83</v>
      </c>
      <c r="E692" s="56" t="s">
        <v>101</v>
      </c>
      <c r="F692" s="65">
        <v>40171708</v>
      </c>
      <c r="G692" s="65">
        <v>92147906</v>
      </c>
      <c r="H692" s="63" t="s">
        <v>1859</v>
      </c>
      <c r="I692" s="63" t="s">
        <v>2117</v>
      </c>
      <c r="J692" s="61">
        <v>1</v>
      </c>
      <c r="K692" s="60">
        <v>2145.06</v>
      </c>
      <c r="L692" s="60">
        <f t="shared" si="16"/>
        <v>2145.06</v>
      </c>
      <c r="M692" s="55" t="s">
        <v>66</v>
      </c>
    </row>
    <row r="693" spans="2:13" ht="89.25" x14ac:dyDescent="0.2">
      <c r="B693" s="68" t="s">
        <v>785</v>
      </c>
      <c r="C693" s="57" t="s">
        <v>126</v>
      </c>
      <c r="D693" s="58" t="s">
        <v>83</v>
      </c>
      <c r="E693" s="56" t="s">
        <v>101</v>
      </c>
      <c r="F693" s="65">
        <v>40171708</v>
      </c>
      <c r="G693" s="65">
        <v>92147907</v>
      </c>
      <c r="H693" s="63" t="s">
        <v>1860</v>
      </c>
      <c r="I693" s="63" t="s">
        <v>2117</v>
      </c>
      <c r="J693" s="61">
        <v>1</v>
      </c>
      <c r="K693" s="60">
        <v>2556.12</v>
      </c>
      <c r="L693" s="60">
        <f t="shared" si="16"/>
        <v>2556.12</v>
      </c>
      <c r="M693" s="55" t="s">
        <v>66</v>
      </c>
    </row>
    <row r="694" spans="2:13" ht="63.75" x14ac:dyDescent="0.2">
      <c r="B694" s="68" t="s">
        <v>785</v>
      </c>
      <c r="C694" s="57" t="s">
        <v>126</v>
      </c>
      <c r="D694" s="58" t="s">
        <v>83</v>
      </c>
      <c r="E694" s="56" t="s">
        <v>101</v>
      </c>
      <c r="F694" s="65" t="s">
        <v>1861</v>
      </c>
      <c r="G694" s="65" t="s">
        <v>1862</v>
      </c>
      <c r="H694" s="63" t="s">
        <v>1863</v>
      </c>
      <c r="I694" s="63" t="s">
        <v>2117</v>
      </c>
      <c r="J694" s="61">
        <v>1</v>
      </c>
      <c r="K694" s="60">
        <v>1659.54</v>
      </c>
      <c r="L694" s="60">
        <f t="shared" si="16"/>
        <v>1659.54</v>
      </c>
      <c r="M694" s="55" t="s">
        <v>66</v>
      </c>
    </row>
    <row r="695" spans="2:13" ht="89.25" x14ac:dyDescent="0.2">
      <c r="B695" s="68" t="s">
        <v>785</v>
      </c>
      <c r="C695" s="57" t="s">
        <v>126</v>
      </c>
      <c r="D695" s="58" t="s">
        <v>83</v>
      </c>
      <c r="E695" s="56" t="s">
        <v>101</v>
      </c>
      <c r="F695" s="65" t="s">
        <v>1861</v>
      </c>
      <c r="G695" s="65" t="s">
        <v>1864</v>
      </c>
      <c r="H695" s="63" t="s">
        <v>1865</v>
      </c>
      <c r="I695" s="63" t="s">
        <v>2117</v>
      </c>
      <c r="J695" s="61">
        <v>1</v>
      </c>
      <c r="K695" s="60">
        <v>3512.88</v>
      </c>
      <c r="L695" s="60">
        <f t="shared" si="16"/>
        <v>3512.88</v>
      </c>
      <c r="M695" s="55" t="s">
        <v>66</v>
      </c>
    </row>
    <row r="696" spans="2:13" ht="51" x14ac:dyDescent="0.2">
      <c r="B696" s="68" t="s">
        <v>785</v>
      </c>
      <c r="C696" s="57" t="s">
        <v>126</v>
      </c>
      <c r="D696" s="58" t="s">
        <v>83</v>
      </c>
      <c r="E696" s="56" t="s">
        <v>231</v>
      </c>
      <c r="F696" s="65" t="s">
        <v>1834</v>
      </c>
      <c r="G696" s="65" t="s">
        <v>1866</v>
      </c>
      <c r="H696" s="63" t="s">
        <v>1867</v>
      </c>
      <c r="I696" s="63" t="s">
        <v>2117</v>
      </c>
      <c r="J696" s="61">
        <v>1</v>
      </c>
      <c r="K696" s="60">
        <v>117.3</v>
      </c>
      <c r="L696" s="60">
        <f t="shared" si="16"/>
        <v>117.3</v>
      </c>
      <c r="M696" s="55" t="s">
        <v>66</v>
      </c>
    </row>
    <row r="697" spans="2:13" ht="63.75" x14ac:dyDescent="0.2">
      <c r="B697" s="68" t="s">
        <v>785</v>
      </c>
      <c r="C697" s="57" t="s">
        <v>126</v>
      </c>
      <c r="D697" s="58" t="s">
        <v>83</v>
      </c>
      <c r="E697" s="56" t="s">
        <v>231</v>
      </c>
      <c r="F697" s="65" t="s">
        <v>1834</v>
      </c>
      <c r="G697" s="65" t="s">
        <v>1868</v>
      </c>
      <c r="H697" s="63" t="s">
        <v>1869</v>
      </c>
      <c r="I697" s="63" t="s">
        <v>2117</v>
      </c>
      <c r="J697" s="61">
        <v>1</v>
      </c>
      <c r="K697" s="60">
        <v>627.29999999999995</v>
      </c>
      <c r="L697" s="60">
        <f t="shared" si="16"/>
        <v>627.29999999999995</v>
      </c>
      <c r="M697" s="55" t="s">
        <v>66</v>
      </c>
    </row>
    <row r="698" spans="2:13" ht="63.75" x14ac:dyDescent="0.2">
      <c r="B698" s="68" t="s">
        <v>785</v>
      </c>
      <c r="C698" s="57" t="s">
        <v>126</v>
      </c>
      <c r="D698" s="58" t="s">
        <v>83</v>
      </c>
      <c r="E698" s="56" t="s">
        <v>231</v>
      </c>
      <c r="F698" s="65" t="s">
        <v>1834</v>
      </c>
      <c r="G698" s="65" t="s">
        <v>1870</v>
      </c>
      <c r="H698" s="63" t="s">
        <v>1871</v>
      </c>
      <c r="I698" s="63" t="s">
        <v>2117</v>
      </c>
      <c r="J698" s="61">
        <v>1</v>
      </c>
      <c r="K698" s="60">
        <v>2409.2400000000002</v>
      </c>
      <c r="L698" s="60">
        <f t="shared" si="16"/>
        <v>2409.2400000000002</v>
      </c>
      <c r="M698" s="55" t="s">
        <v>66</v>
      </c>
    </row>
    <row r="699" spans="2:13" ht="76.5" x14ac:dyDescent="0.2">
      <c r="B699" s="68" t="s">
        <v>785</v>
      </c>
      <c r="C699" s="57" t="s">
        <v>126</v>
      </c>
      <c r="D699" s="58" t="s">
        <v>83</v>
      </c>
      <c r="E699" s="56" t="s">
        <v>231</v>
      </c>
      <c r="F699" s="65" t="s">
        <v>1834</v>
      </c>
      <c r="G699" s="65" t="s">
        <v>1872</v>
      </c>
      <c r="H699" s="63" t="s">
        <v>1873</v>
      </c>
      <c r="I699" s="63" t="s">
        <v>2117</v>
      </c>
      <c r="J699" s="61">
        <v>1</v>
      </c>
      <c r="K699" s="60">
        <v>3052.86</v>
      </c>
      <c r="L699" s="60">
        <f t="shared" si="16"/>
        <v>3052.86</v>
      </c>
      <c r="M699" s="55" t="s">
        <v>66</v>
      </c>
    </row>
    <row r="700" spans="2:13" ht="63.75" x14ac:dyDescent="0.2">
      <c r="B700" s="68" t="s">
        <v>785</v>
      </c>
      <c r="C700" s="57" t="s">
        <v>126</v>
      </c>
      <c r="D700" s="58" t="s">
        <v>83</v>
      </c>
      <c r="E700" s="56" t="s">
        <v>231</v>
      </c>
      <c r="F700" s="65" t="s">
        <v>1834</v>
      </c>
      <c r="G700" s="65" t="s">
        <v>1874</v>
      </c>
      <c r="H700" s="63" t="s">
        <v>1875</v>
      </c>
      <c r="I700" s="63" t="s">
        <v>2117</v>
      </c>
      <c r="J700" s="61">
        <v>1</v>
      </c>
      <c r="K700" s="60">
        <v>11314.86</v>
      </c>
      <c r="L700" s="60">
        <f t="shared" si="16"/>
        <v>11314.86</v>
      </c>
      <c r="M700" s="55" t="s">
        <v>66</v>
      </c>
    </row>
    <row r="701" spans="2:13" ht="38.25" x14ac:dyDescent="0.2">
      <c r="B701" s="68" t="s">
        <v>785</v>
      </c>
      <c r="C701" s="57" t="s">
        <v>126</v>
      </c>
      <c r="D701" s="58" t="s">
        <v>83</v>
      </c>
      <c r="E701" s="56" t="s">
        <v>231</v>
      </c>
      <c r="F701" s="65" t="s">
        <v>1834</v>
      </c>
      <c r="G701" s="65" t="s">
        <v>1876</v>
      </c>
      <c r="H701" s="63" t="s">
        <v>1877</v>
      </c>
      <c r="I701" s="63" t="s">
        <v>2117</v>
      </c>
      <c r="J701" s="61">
        <v>1</v>
      </c>
      <c r="K701" s="60">
        <v>26205.84</v>
      </c>
      <c r="L701" s="60">
        <f t="shared" si="16"/>
        <v>26205.84</v>
      </c>
      <c r="M701" s="55" t="s">
        <v>66</v>
      </c>
    </row>
    <row r="702" spans="2:13" ht="38.25" x14ac:dyDescent="0.2">
      <c r="B702" s="68" t="s">
        <v>785</v>
      </c>
      <c r="C702" s="57" t="s">
        <v>126</v>
      </c>
      <c r="D702" s="58" t="s">
        <v>83</v>
      </c>
      <c r="E702" s="56" t="s">
        <v>231</v>
      </c>
      <c r="F702" s="65" t="s">
        <v>1834</v>
      </c>
      <c r="G702" s="65" t="s">
        <v>1878</v>
      </c>
      <c r="H702" s="63" t="s">
        <v>1879</v>
      </c>
      <c r="I702" s="63" t="s">
        <v>2117</v>
      </c>
      <c r="J702" s="61">
        <v>1</v>
      </c>
      <c r="K702" s="60">
        <v>1746</v>
      </c>
      <c r="L702" s="60">
        <f t="shared" si="16"/>
        <v>1746</v>
      </c>
      <c r="M702" s="55" t="s">
        <v>66</v>
      </c>
    </row>
    <row r="703" spans="2:13" ht="38.25" x14ac:dyDescent="0.2">
      <c r="B703" s="68" t="s">
        <v>785</v>
      </c>
      <c r="C703" s="57" t="s">
        <v>126</v>
      </c>
      <c r="D703" s="58" t="s">
        <v>83</v>
      </c>
      <c r="E703" s="56" t="s">
        <v>231</v>
      </c>
      <c r="F703" s="65" t="s">
        <v>1834</v>
      </c>
      <c r="G703" s="65" t="s">
        <v>1880</v>
      </c>
      <c r="H703" s="63" t="s">
        <v>1881</v>
      </c>
      <c r="I703" s="63" t="s">
        <v>2117</v>
      </c>
      <c r="J703" s="61">
        <v>1</v>
      </c>
      <c r="K703" s="60">
        <v>2580</v>
      </c>
      <c r="L703" s="60">
        <f t="shared" si="16"/>
        <v>2580</v>
      </c>
      <c r="M703" s="55" t="s">
        <v>66</v>
      </c>
    </row>
    <row r="704" spans="2:13" ht="102" x14ac:dyDescent="0.2">
      <c r="B704" s="68" t="s">
        <v>785</v>
      </c>
      <c r="C704" s="57" t="s">
        <v>126</v>
      </c>
      <c r="D704" s="58" t="s">
        <v>83</v>
      </c>
      <c r="E704" s="56" t="s">
        <v>231</v>
      </c>
      <c r="F704" s="65" t="s">
        <v>1834</v>
      </c>
      <c r="G704" s="65" t="s">
        <v>1882</v>
      </c>
      <c r="H704" s="63" t="s">
        <v>1883</v>
      </c>
      <c r="I704" s="63" t="s">
        <v>2117</v>
      </c>
      <c r="J704" s="61">
        <v>1</v>
      </c>
      <c r="K704" s="60">
        <v>3400.68</v>
      </c>
      <c r="L704" s="60">
        <f t="shared" si="16"/>
        <v>3400.68</v>
      </c>
      <c r="M704" s="55" t="s">
        <v>66</v>
      </c>
    </row>
    <row r="705" spans="2:13" ht="63.75" x14ac:dyDescent="0.2">
      <c r="B705" s="68" t="s">
        <v>785</v>
      </c>
      <c r="C705" s="57" t="s">
        <v>126</v>
      </c>
      <c r="D705" s="58" t="s">
        <v>83</v>
      </c>
      <c r="E705" s="56" t="s">
        <v>231</v>
      </c>
      <c r="F705" s="65" t="s">
        <v>1861</v>
      </c>
      <c r="G705" s="65" t="s">
        <v>1884</v>
      </c>
      <c r="H705" s="63" t="s">
        <v>1885</v>
      </c>
      <c r="I705" s="63" t="s">
        <v>2117</v>
      </c>
      <c r="J705" s="61">
        <v>1</v>
      </c>
      <c r="K705" s="60">
        <v>411.06</v>
      </c>
      <c r="L705" s="60">
        <f t="shared" si="16"/>
        <v>411.06</v>
      </c>
      <c r="M705" s="55" t="s">
        <v>66</v>
      </c>
    </row>
    <row r="706" spans="2:13" ht="89.25" x14ac:dyDescent="0.2">
      <c r="B706" s="68" t="s">
        <v>785</v>
      </c>
      <c r="C706" s="57" t="s">
        <v>126</v>
      </c>
      <c r="D706" s="58" t="s">
        <v>83</v>
      </c>
      <c r="E706" s="56" t="s">
        <v>231</v>
      </c>
      <c r="F706" s="65" t="s">
        <v>1861</v>
      </c>
      <c r="G706" s="65" t="s">
        <v>1886</v>
      </c>
      <c r="H706" s="63" t="s">
        <v>1887</v>
      </c>
      <c r="I706" s="63" t="s">
        <v>2117</v>
      </c>
      <c r="J706" s="61">
        <v>1</v>
      </c>
      <c r="K706" s="60">
        <v>635.46</v>
      </c>
      <c r="L706" s="60">
        <f t="shared" si="16"/>
        <v>635.46</v>
      </c>
      <c r="M706" s="55" t="s">
        <v>66</v>
      </c>
    </row>
    <row r="707" spans="2:13" ht="51" x14ac:dyDescent="0.2">
      <c r="B707" s="68" t="s">
        <v>785</v>
      </c>
      <c r="C707" s="57" t="s">
        <v>126</v>
      </c>
      <c r="D707" s="58" t="s">
        <v>83</v>
      </c>
      <c r="E707" s="56" t="s">
        <v>263</v>
      </c>
      <c r="F707" s="65" t="s">
        <v>1834</v>
      </c>
      <c r="G707" s="65" t="s">
        <v>1888</v>
      </c>
      <c r="H707" s="63" t="s">
        <v>1889</v>
      </c>
      <c r="I707" s="63" t="s">
        <v>2117</v>
      </c>
      <c r="J707" s="61">
        <v>1</v>
      </c>
      <c r="K707" s="60">
        <v>228.48000000000002</v>
      </c>
      <c r="L707" s="60">
        <f t="shared" si="16"/>
        <v>228.48000000000002</v>
      </c>
      <c r="M707" s="55" t="s">
        <v>66</v>
      </c>
    </row>
    <row r="708" spans="2:13" ht="63.75" x14ac:dyDescent="0.2">
      <c r="B708" s="68" t="s">
        <v>785</v>
      </c>
      <c r="C708" s="57" t="s">
        <v>126</v>
      </c>
      <c r="D708" s="58" t="s">
        <v>83</v>
      </c>
      <c r="E708" s="56" t="s">
        <v>173</v>
      </c>
      <c r="F708" s="65" t="s">
        <v>1834</v>
      </c>
      <c r="G708" s="65" t="s">
        <v>1890</v>
      </c>
      <c r="H708" s="63" t="s">
        <v>1891</v>
      </c>
      <c r="I708" s="63" t="s">
        <v>2117</v>
      </c>
      <c r="J708" s="61">
        <v>1</v>
      </c>
      <c r="K708" s="60">
        <v>747.66</v>
      </c>
      <c r="L708" s="60">
        <f t="shared" si="16"/>
        <v>747.66</v>
      </c>
      <c r="M708" s="55" t="s">
        <v>66</v>
      </c>
    </row>
    <row r="709" spans="2:13" ht="89.25" x14ac:dyDescent="0.2">
      <c r="B709" s="68" t="s">
        <v>785</v>
      </c>
      <c r="C709" s="57" t="s">
        <v>126</v>
      </c>
      <c r="D709" s="58" t="s">
        <v>83</v>
      </c>
      <c r="E709" s="56" t="s">
        <v>173</v>
      </c>
      <c r="F709" s="65" t="s">
        <v>1834</v>
      </c>
      <c r="G709" s="65" t="s">
        <v>1880</v>
      </c>
      <c r="H709" s="63" t="s">
        <v>1892</v>
      </c>
      <c r="I709" s="63" t="s">
        <v>2117</v>
      </c>
      <c r="J709" s="61">
        <v>1</v>
      </c>
      <c r="K709" s="60">
        <v>3149.76</v>
      </c>
      <c r="L709" s="60">
        <f t="shared" si="16"/>
        <v>3149.76</v>
      </c>
      <c r="M709" s="55" t="s">
        <v>66</v>
      </c>
    </row>
    <row r="710" spans="2:13" ht="63.75" x14ac:dyDescent="0.2">
      <c r="B710" s="68" t="s">
        <v>785</v>
      </c>
      <c r="C710" s="57" t="s">
        <v>126</v>
      </c>
      <c r="D710" s="58" t="s">
        <v>83</v>
      </c>
      <c r="E710" s="56" t="s">
        <v>1453</v>
      </c>
      <c r="F710" s="65" t="s">
        <v>1834</v>
      </c>
      <c r="G710" s="65" t="s">
        <v>1893</v>
      </c>
      <c r="H710" s="63" t="s">
        <v>1894</v>
      </c>
      <c r="I710" s="63" t="s">
        <v>2117</v>
      </c>
      <c r="J710" s="61">
        <v>1</v>
      </c>
      <c r="K710" s="60">
        <v>1123.02</v>
      </c>
      <c r="L710" s="60">
        <f t="shared" si="16"/>
        <v>1123.02</v>
      </c>
      <c r="M710" s="55" t="s">
        <v>66</v>
      </c>
    </row>
    <row r="711" spans="2:13" ht="38.25" x14ac:dyDescent="0.2">
      <c r="B711" s="68" t="s">
        <v>785</v>
      </c>
      <c r="C711" s="57" t="s">
        <v>126</v>
      </c>
      <c r="D711" s="58" t="s">
        <v>83</v>
      </c>
      <c r="E711" s="56" t="s">
        <v>1453</v>
      </c>
      <c r="F711" s="65" t="s">
        <v>1834</v>
      </c>
      <c r="G711" s="65" t="s">
        <v>1895</v>
      </c>
      <c r="H711" s="63" t="s">
        <v>1896</v>
      </c>
      <c r="I711" s="63" t="s">
        <v>2117</v>
      </c>
      <c r="J711" s="61">
        <v>1</v>
      </c>
      <c r="K711" s="60">
        <v>1758</v>
      </c>
      <c r="L711" s="60">
        <f t="shared" si="16"/>
        <v>1758</v>
      </c>
      <c r="M711" s="55" t="s">
        <v>66</v>
      </c>
    </row>
    <row r="712" spans="2:13" ht="38.25" x14ac:dyDescent="0.2">
      <c r="B712" s="68" t="s">
        <v>785</v>
      </c>
      <c r="C712" s="57" t="s">
        <v>126</v>
      </c>
      <c r="D712" s="58" t="s">
        <v>83</v>
      </c>
      <c r="E712" s="56" t="s">
        <v>163</v>
      </c>
      <c r="F712" s="65" t="s">
        <v>1834</v>
      </c>
      <c r="G712" s="65" t="s">
        <v>1897</v>
      </c>
      <c r="H712" s="63" t="s">
        <v>1898</v>
      </c>
      <c r="I712" s="63" t="s">
        <v>2117</v>
      </c>
      <c r="J712" s="61">
        <v>1</v>
      </c>
      <c r="K712" s="60">
        <v>2094</v>
      </c>
      <c r="L712" s="60">
        <f t="shared" si="16"/>
        <v>2094</v>
      </c>
      <c r="M712" s="55" t="s">
        <v>66</v>
      </c>
    </row>
    <row r="713" spans="2:13" ht="63.75" x14ac:dyDescent="0.2">
      <c r="B713" s="68" t="s">
        <v>785</v>
      </c>
      <c r="C713" s="57" t="s">
        <v>126</v>
      </c>
      <c r="D713" s="58" t="s">
        <v>83</v>
      </c>
      <c r="E713" s="56" t="s">
        <v>163</v>
      </c>
      <c r="F713" s="65" t="s">
        <v>1834</v>
      </c>
      <c r="G713" s="65" t="s">
        <v>1899</v>
      </c>
      <c r="H713" s="63" t="s">
        <v>1900</v>
      </c>
      <c r="I713" s="63" t="s">
        <v>2117</v>
      </c>
      <c r="J713" s="61">
        <v>1</v>
      </c>
      <c r="K713" s="60">
        <v>4069.8</v>
      </c>
      <c r="L713" s="60">
        <f t="shared" si="16"/>
        <v>4069.8</v>
      </c>
      <c r="M713" s="55" t="s">
        <v>66</v>
      </c>
    </row>
    <row r="714" spans="2:13" ht="51" x14ac:dyDescent="0.2">
      <c r="B714" s="68" t="s">
        <v>785</v>
      </c>
      <c r="C714" s="57" t="s">
        <v>126</v>
      </c>
      <c r="D714" s="58" t="s">
        <v>83</v>
      </c>
      <c r="E714" s="56" t="s">
        <v>181</v>
      </c>
      <c r="F714" s="65" t="s">
        <v>1834</v>
      </c>
      <c r="G714" s="65" t="s">
        <v>1901</v>
      </c>
      <c r="H714" s="63" t="s">
        <v>1902</v>
      </c>
      <c r="I714" s="63" t="s">
        <v>2117</v>
      </c>
      <c r="J714" s="61">
        <v>1</v>
      </c>
      <c r="K714" s="60">
        <v>6014.9400000000005</v>
      </c>
      <c r="L714" s="60">
        <f t="shared" si="16"/>
        <v>6014.9400000000005</v>
      </c>
      <c r="M714" s="55" t="s">
        <v>66</v>
      </c>
    </row>
    <row r="715" spans="2:13" ht="38.25" x14ac:dyDescent="0.2">
      <c r="B715" s="68" t="s">
        <v>785</v>
      </c>
      <c r="C715" s="57" t="s">
        <v>126</v>
      </c>
      <c r="D715" s="58" t="s">
        <v>83</v>
      </c>
      <c r="E715" s="56" t="s">
        <v>181</v>
      </c>
      <c r="F715" s="65" t="s">
        <v>1834</v>
      </c>
      <c r="G715" s="65" t="s">
        <v>1903</v>
      </c>
      <c r="H715" s="63" t="s">
        <v>1904</v>
      </c>
      <c r="I715" s="63" t="s">
        <v>2117</v>
      </c>
      <c r="J715" s="61">
        <v>1</v>
      </c>
      <c r="K715" s="60">
        <v>3346.62</v>
      </c>
      <c r="L715" s="60">
        <f t="shared" si="16"/>
        <v>3346.62</v>
      </c>
      <c r="M715" s="55" t="s">
        <v>66</v>
      </c>
    </row>
    <row r="716" spans="2:13" ht="76.5" x14ac:dyDescent="0.2">
      <c r="B716" s="68" t="s">
        <v>785</v>
      </c>
      <c r="C716" s="57" t="s">
        <v>126</v>
      </c>
      <c r="D716" s="58" t="s">
        <v>80</v>
      </c>
      <c r="E716" s="56" t="s">
        <v>97</v>
      </c>
      <c r="F716" s="65">
        <v>40172508</v>
      </c>
      <c r="G716" s="65">
        <v>92029224</v>
      </c>
      <c r="H716" s="63" t="s">
        <v>1905</v>
      </c>
      <c r="I716" s="63" t="s">
        <v>2117</v>
      </c>
      <c r="J716" s="61">
        <v>1</v>
      </c>
      <c r="K716" s="60">
        <v>6433.14</v>
      </c>
      <c r="L716" s="60">
        <f t="shared" si="16"/>
        <v>6433.14</v>
      </c>
      <c r="M716" s="55" t="s">
        <v>66</v>
      </c>
    </row>
    <row r="717" spans="2:13" ht="76.5" x14ac:dyDescent="0.2">
      <c r="B717" s="68" t="s">
        <v>785</v>
      </c>
      <c r="C717" s="57" t="s">
        <v>126</v>
      </c>
      <c r="D717" s="58" t="s">
        <v>80</v>
      </c>
      <c r="E717" s="56" t="s">
        <v>97</v>
      </c>
      <c r="F717" s="65" t="s">
        <v>1906</v>
      </c>
      <c r="G717" s="65" t="s">
        <v>1907</v>
      </c>
      <c r="H717" s="63" t="s">
        <v>1908</v>
      </c>
      <c r="I717" s="63" t="s">
        <v>2117</v>
      </c>
      <c r="J717" s="61">
        <v>1</v>
      </c>
      <c r="K717" s="60">
        <v>141.78</v>
      </c>
      <c r="L717" s="60">
        <f t="shared" si="16"/>
        <v>141.78</v>
      </c>
      <c r="M717" s="55" t="s">
        <v>66</v>
      </c>
    </row>
    <row r="718" spans="2:13" ht="76.5" x14ac:dyDescent="0.2">
      <c r="B718" s="68" t="s">
        <v>785</v>
      </c>
      <c r="C718" s="57" t="s">
        <v>126</v>
      </c>
      <c r="D718" s="58" t="s">
        <v>80</v>
      </c>
      <c r="E718" s="56" t="s">
        <v>97</v>
      </c>
      <c r="F718" s="65" t="s">
        <v>1906</v>
      </c>
      <c r="G718" s="65" t="s">
        <v>1909</v>
      </c>
      <c r="H718" s="63" t="s">
        <v>1910</v>
      </c>
      <c r="I718" s="63" t="s">
        <v>2117</v>
      </c>
      <c r="J718" s="61">
        <v>1</v>
      </c>
      <c r="K718" s="60">
        <v>13391.58</v>
      </c>
      <c r="L718" s="60">
        <f t="shared" si="16"/>
        <v>13391.58</v>
      </c>
      <c r="M718" s="55" t="s">
        <v>66</v>
      </c>
    </row>
    <row r="719" spans="2:13" ht="76.5" x14ac:dyDescent="0.2">
      <c r="B719" s="68" t="s">
        <v>785</v>
      </c>
      <c r="C719" s="57" t="s">
        <v>126</v>
      </c>
      <c r="D719" s="58" t="s">
        <v>80</v>
      </c>
      <c r="E719" s="56" t="s">
        <v>97</v>
      </c>
      <c r="F719" s="65" t="s">
        <v>1906</v>
      </c>
      <c r="G719" s="65" t="s">
        <v>1911</v>
      </c>
      <c r="H719" s="63" t="s">
        <v>1912</v>
      </c>
      <c r="I719" s="63" t="s">
        <v>2117</v>
      </c>
      <c r="J719" s="61">
        <v>1</v>
      </c>
      <c r="K719" s="60">
        <v>1662.6000000000001</v>
      </c>
      <c r="L719" s="60">
        <f t="shared" si="16"/>
        <v>1662.6000000000001</v>
      </c>
      <c r="M719" s="55" t="s">
        <v>66</v>
      </c>
    </row>
    <row r="720" spans="2:13" ht="76.5" x14ac:dyDescent="0.2">
      <c r="B720" s="68" t="s">
        <v>785</v>
      </c>
      <c r="C720" s="57" t="s">
        <v>126</v>
      </c>
      <c r="D720" s="58" t="s">
        <v>80</v>
      </c>
      <c r="E720" s="56" t="s">
        <v>97</v>
      </c>
      <c r="F720" s="65" t="s">
        <v>1906</v>
      </c>
      <c r="G720" s="65" t="s">
        <v>1913</v>
      </c>
      <c r="H720" s="63" t="s">
        <v>1914</v>
      </c>
      <c r="I720" s="63" t="s">
        <v>2117</v>
      </c>
      <c r="J720" s="61">
        <v>1</v>
      </c>
      <c r="K720" s="60">
        <v>27065.7</v>
      </c>
      <c r="L720" s="60">
        <f t="shared" si="16"/>
        <v>27065.7</v>
      </c>
      <c r="M720" s="55" t="s">
        <v>66</v>
      </c>
    </row>
    <row r="721" spans="2:13" ht="38.25" x14ac:dyDescent="0.2">
      <c r="B721" s="68" t="s">
        <v>785</v>
      </c>
      <c r="C721" s="57" t="s">
        <v>126</v>
      </c>
      <c r="D721" s="58" t="s">
        <v>80</v>
      </c>
      <c r="E721" s="56" t="s">
        <v>97</v>
      </c>
      <c r="F721" s="65" t="s">
        <v>1906</v>
      </c>
      <c r="G721" s="65" t="s">
        <v>1915</v>
      </c>
      <c r="H721" s="63" t="s">
        <v>1916</v>
      </c>
      <c r="I721" s="63" t="s">
        <v>2117</v>
      </c>
      <c r="J721" s="61">
        <v>1</v>
      </c>
      <c r="K721" s="60">
        <v>197</v>
      </c>
      <c r="L721" s="60">
        <f t="shared" si="16"/>
        <v>197</v>
      </c>
      <c r="M721" s="55" t="s">
        <v>66</v>
      </c>
    </row>
    <row r="722" spans="2:13" ht="76.5" x14ac:dyDescent="0.2">
      <c r="B722" s="68" t="s">
        <v>785</v>
      </c>
      <c r="C722" s="57" t="s">
        <v>126</v>
      </c>
      <c r="D722" s="58" t="s">
        <v>80</v>
      </c>
      <c r="E722" s="56" t="s">
        <v>97</v>
      </c>
      <c r="F722" s="65" t="s">
        <v>1906</v>
      </c>
      <c r="G722" s="65" t="s">
        <v>1917</v>
      </c>
      <c r="H722" s="63" t="s">
        <v>1918</v>
      </c>
      <c r="I722" s="63" t="s">
        <v>2117</v>
      </c>
      <c r="J722" s="61">
        <v>1</v>
      </c>
      <c r="K722" s="60">
        <v>46135.62</v>
      </c>
      <c r="L722" s="60">
        <f t="shared" si="16"/>
        <v>46135.62</v>
      </c>
      <c r="M722" s="55" t="s">
        <v>66</v>
      </c>
    </row>
    <row r="723" spans="2:13" ht="102" x14ac:dyDescent="0.2">
      <c r="B723" s="68" t="s">
        <v>785</v>
      </c>
      <c r="C723" s="57" t="s">
        <v>126</v>
      </c>
      <c r="D723" s="58" t="s">
        <v>80</v>
      </c>
      <c r="E723" s="56" t="s">
        <v>97</v>
      </c>
      <c r="F723" s="65" t="s">
        <v>1906</v>
      </c>
      <c r="G723" s="65" t="s">
        <v>1919</v>
      </c>
      <c r="H723" s="63" t="s">
        <v>1920</v>
      </c>
      <c r="I723" s="63" t="s">
        <v>2117</v>
      </c>
      <c r="J723" s="61">
        <v>1</v>
      </c>
      <c r="K723" s="60">
        <v>12814.26</v>
      </c>
      <c r="L723" s="60">
        <f t="shared" si="16"/>
        <v>12814.26</v>
      </c>
      <c r="M723" s="55" t="s">
        <v>66</v>
      </c>
    </row>
    <row r="724" spans="2:13" ht="102" x14ac:dyDescent="0.2">
      <c r="B724" s="68" t="s">
        <v>785</v>
      </c>
      <c r="C724" s="57" t="s">
        <v>126</v>
      </c>
      <c r="D724" s="58" t="s">
        <v>80</v>
      </c>
      <c r="E724" s="56" t="s">
        <v>97</v>
      </c>
      <c r="F724" s="65" t="s">
        <v>1906</v>
      </c>
      <c r="G724" s="65" t="s">
        <v>1921</v>
      </c>
      <c r="H724" s="63" t="s">
        <v>1922</v>
      </c>
      <c r="I724" s="63" t="s">
        <v>2117</v>
      </c>
      <c r="J724" s="61">
        <v>1</v>
      </c>
      <c r="K724" s="60">
        <v>5579.4000000000005</v>
      </c>
      <c r="L724" s="60">
        <f t="shared" si="16"/>
        <v>5579.4000000000005</v>
      </c>
      <c r="M724" s="55" t="s">
        <v>66</v>
      </c>
    </row>
    <row r="725" spans="2:13" ht="102" x14ac:dyDescent="0.2">
      <c r="B725" s="68" t="s">
        <v>785</v>
      </c>
      <c r="C725" s="57" t="s">
        <v>126</v>
      </c>
      <c r="D725" s="58" t="s">
        <v>80</v>
      </c>
      <c r="E725" s="56" t="s">
        <v>97</v>
      </c>
      <c r="F725" s="65" t="s">
        <v>1906</v>
      </c>
      <c r="G725" s="65" t="s">
        <v>1923</v>
      </c>
      <c r="H725" s="63" t="s">
        <v>1924</v>
      </c>
      <c r="I725" s="63" t="s">
        <v>2117</v>
      </c>
      <c r="J725" s="61">
        <v>1</v>
      </c>
      <c r="K725" s="60">
        <v>1970.64</v>
      </c>
      <c r="L725" s="60">
        <f t="shared" si="16"/>
        <v>1970.64</v>
      </c>
      <c r="M725" s="55" t="s">
        <v>66</v>
      </c>
    </row>
    <row r="726" spans="2:13" ht="63.75" x14ac:dyDescent="0.2">
      <c r="B726" s="68" t="s">
        <v>785</v>
      </c>
      <c r="C726" s="57" t="s">
        <v>126</v>
      </c>
      <c r="D726" s="58" t="s">
        <v>80</v>
      </c>
      <c r="E726" s="56" t="s">
        <v>97</v>
      </c>
      <c r="F726" s="65" t="s">
        <v>1925</v>
      </c>
      <c r="G726" s="65" t="s">
        <v>1926</v>
      </c>
      <c r="H726" s="63" t="s">
        <v>1927</v>
      </c>
      <c r="I726" s="63" t="s">
        <v>2117</v>
      </c>
      <c r="J726" s="61">
        <v>1</v>
      </c>
      <c r="K726" s="60">
        <v>634.44000000000005</v>
      </c>
      <c r="L726" s="60">
        <f t="shared" si="16"/>
        <v>634.44000000000005</v>
      </c>
      <c r="M726" s="55" t="s">
        <v>66</v>
      </c>
    </row>
    <row r="727" spans="2:13" ht="76.5" x14ac:dyDescent="0.2">
      <c r="B727" s="68" t="s">
        <v>785</v>
      </c>
      <c r="C727" s="57" t="s">
        <v>126</v>
      </c>
      <c r="D727" s="58" t="s">
        <v>80</v>
      </c>
      <c r="E727" s="56" t="s">
        <v>97</v>
      </c>
      <c r="F727" s="65" t="s">
        <v>1925</v>
      </c>
      <c r="G727" s="65" t="s">
        <v>1928</v>
      </c>
      <c r="H727" s="63" t="s">
        <v>1929</v>
      </c>
      <c r="I727" s="63" t="s">
        <v>2117</v>
      </c>
      <c r="J727" s="61">
        <v>1</v>
      </c>
      <c r="K727" s="60">
        <v>386.58</v>
      </c>
      <c r="L727" s="60">
        <f t="shared" si="16"/>
        <v>386.58</v>
      </c>
      <c r="M727" s="55" t="s">
        <v>66</v>
      </c>
    </row>
    <row r="728" spans="2:13" ht="76.5" x14ac:dyDescent="0.2">
      <c r="B728" s="68" t="s">
        <v>785</v>
      </c>
      <c r="C728" s="57" t="s">
        <v>126</v>
      </c>
      <c r="D728" s="58" t="s">
        <v>80</v>
      </c>
      <c r="E728" s="56" t="s">
        <v>97</v>
      </c>
      <c r="F728" s="65" t="s">
        <v>1925</v>
      </c>
      <c r="G728" s="65" t="s">
        <v>1930</v>
      </c>
      <c r="H728" s="63" t="s">
        <v>1931</v>
      </c>
      <c r="I728" s="63" t="s">
        <v>2117</v>
      </c>
      <c r="J728" s="61">
        <v>1</v>
      </c>
      <c r="K728" s="60">
        <v>899.64</v>
      </c>
      <c r="L728" s="60">
        <f t="shared" si="16"/>
        <v>899.64</v>
      </c>
      <c r="M728" s="55" t="s">
        <v>66</v>
      </c>
    </row>
    <row r="729" spans="2:13" ht="76.5" x14ac:dyDescent="0.2">
      <c r="B729" s="68" t="s">
        <v>785</v>
      </c>
      <c r="C729" s="57" t="s">
        <v>126</v>
      </c>
      <c r="D729" s="58" t="s">
        <v>80</v>
      </c>
      <c r="E729" s="56" t="s">
        <v>97</v>
      </c>
      <c r="F729" s="65" t="s">
        <v>1925</v>
      </c>
      <c r="G729" s="65" t="s">
        <v>1932</v>
      </c>
      <c r="H729" s="63" t="s">
        <v>1933</v>
      </c>
      <c r="I729" s="63" t="s">
        <v>2117</v>
      </c>
      <c r="J729" s="61">
        <v>1</v>
      </c>
      <c r="K729" s="60">
        <v>666.06000000000006</v>
      </c>
      <c r="L729" s="60">
        <f t="shared" si="16"/>
        <v>666.06000000000006</v>
      </c>
      <c r="M729" s="55" t="s">
        <v>66</v>
      </c>
    </row>
    <row r="730" spans="2:13" ht="76.5" x14ac:dyDescent="0.2">
      <c r="B730" s="68" t="s">
        <v>785</v>
      </c>
      <c r="C730" s="57" t="s">
        <v>126</v>
      </c>
      <c r="D730" s="58" t="s">
        <v>80</v>
      </c>
      <c r="E730" s="56" t="s">
        <v>190</v>
      </c>
      <c r="F730" s="65">
        <v>40172808</v>
      </c>
      <c r="G730" s="65">
        <v>92065158</v>
      </c>
      <c r="H730" s="63" t="s">
        <v>1934</v>
      </c>
      <c r="I730" s="63" t="s">
        <v>2117</v>
      </c>
      <c r="J730" s="61">
        <v>1</v>
      </c>
      <c r="K730" s="60">
        <v>239.70000000000002</v>
      </c>
      <c r="L730" s="60">
        <f t="shared" si="16"/>
        <v>239.70000000000002</v>
      </c>
      <c r="M730" s="55" t="s">
        <v>66</v>
      </c>
    </row>
    <row r="731" spans="2:13" ht="63.75" x14ac:dyDescent="0.2">
      <c r="B731" s="68" t="s">
        <v>785</v>
      </c>
      <c r="C731" s="57" t="s">
        <v>126</v>
      </c>
      <c r="D731" s="58" t="s">
        <v>80</v>
      </c>
      <c r="E731" s="56" t="s">
        <v>101</v>
      </c>
      <c r="F731" s="65" t="s">
        <v>1906</v>
      </c>
      <c r="G731" s="65" t="s">
        <v>1935</v>
      </c>
      <c r="H731" s="63" t="s">
        <v>1936</v>
      </c>
      <c r="I731" s="63" t="s">
        <v>2117</v>
      </c>
      <c r="J731" s="61">
        <v>1</v>
      </c>
      <c r="K731" s="60">
        <v>587.52</v>
      </c>
      <c r="L731" s="60">
        <f t="shared" si="16"/>
        <v>587.52</v>
      </c>
      <c r="M731" s="55" t="s">
        <v>66</v>
      </c>
    </row>
    <row r="732" spans="2:13" ht="63.75" x14ac:dyDescent="0.2">
      <c r="B732" s="68" t="s">
        <v>785</v>
      </c>
      <c r="C732" s="57" t="s">
        <v>126</v>
      </c>
      <c r="D732" s="58" t="s">
        <v>80</v>
      </c>
      <c r="E732" s="56" t="s">
        <v>101</v>
      </c>
      <c r="F732" s="65" t="s">
        <v>1906</v>
      </c>
      <c r="G732" s="65" t="s">
        <v>1937</v>
      </c>
      <c r="H732" s="63" t="s">
        <v>1938</v>
      </c>
      <c r="I732" s="63" t="s">
        <v>2117</v>
      </c>
      <c r="J732" s="61">
        <v>1</v>
      </c>
      <c r="K732" s="60">
        <v>747.66</v>
      </c>
      <c r="L732" s="60">
        <f t="shared" si="16"/>
        <v>747.66</v>
      </c>
      <c r="M732" s="55" t="s">
        <v>66</v>
      </c>
    </row>
    <row r="733" spans="2:13" ht="63.75" x14ac:dyDescent="0.2">
      <c r="B733" s="68" t="s">
        <v>785</v>
      </c>
      <c r="C733" s="57" t="s">
        <v>126</v>
      </c>
      <c r="D733" s="58" t="s">
        <v>80</v>
      </c>
      <c r="E733" s="56" t="s">
        <v>1939</v>
      </c>
      <c r="F733" s="65" t="s">
        <v>1906</v>
      </c>
      <c r="G733" s="65" t="s">
        <v>1940</v>
      </c>
      <c r="H733" s="63" t="s">
        <v>1941</v>
      </c>
      <c r="I733" s="63" t="s">
        <v>2117</v>
      </c>
      <c r="J733" s="61">
        <v>1</v>
      </c>
      <c r="K733" s="60">
        <v>733.38</v>
      </c>
      <c r="L733" s="60">
        <f t="shared" si="16"/>
        <v>733.38</v>
      </c>
      <c r="M733" s="55" t="s">
        <v>66</v>
      </c>
    </row>
    <row r="734" spans="2:13" ht="63.75" x14ac:dyDescent="0.2">
      <c r="B734" s="68" t="s">
        <v>785</v>
      </c>
      <c r="C734" s="57" t="s">
        <v>126</v>
      </c>
      <c r="D734" s="58" t="s">
        <v>80</v>
      </c>
      <c r="E734" s="56" t="s">
        <v>263</v>
      </c>
      <c r="F734" s="65" t="s">
        <v>1906</v>
      </c>
      <c r="G734" s="65" t="s">
        <v>1942</v>
      </c>
      <c r="H734" s="63" t="s">
        <v>1943</v>
      </c>
      <c r="I734" s="63" t="s">
        <v>2117</v>
      </c>
      <c r="J734" s="61">
        <v>1</v>
      </c>
      <c r="K734" s="60">
        <v>1708.5</v>
      </c>
      <c r="L734" s="60">
        <f t="shared" si="16"/>
        <v>1708.5</v>
      </c>
      <c r="M734" s="55" t="s">
        <v>66</v>
      </c>
    </row>
    <row r="735" spans="2:13" ht="63.75" x14ac:dyDescent="0.2">
      <c r="B735" s="68" t="s">
        <v>785</v>
      </c>
      <c r="C735" s="57" t="s">
        <v>126</v>
      </c>
      <c r="D735" s="58" t="s">
        <v>80</v>
      </c>
      <c r="E735" s="56" t="s">
        <v>1059</v>
      </c>
      <c r="F735" s="65" t="s">
        <v>1906</v>
      </c>
      <c r="G735" s="65" t="s">
        <v>1944</v>
      </c>
      <c r="H735" s="63" t="s">
        <v>1945</v>
      </c>
      <c r="I735" s="63" t="s">
        <v>2117</v>
      </c>
      <c r="J735" s="61">
        <v>1</v>
      </c>
      <c r="K735" s="60">
        <v>5077.5600000000004</v>
      </c>
      <c r="L735" s="60">
        <f t="shared" si="16"/>
        <v>5077.5600000000004</v>
      </c>
      <c r="M735" s="55" t="s">
        <v>66</v>
      </c>
    </row>
    <row r="736" spans="2:13" ht="63.75" x14ac:dyDescent="0.2">
      <c r="B736" s="68" t="s">
        <v>785</v>
      </c>
      <c r="C736" s="57" t="s">
        <v>126</v>
      </c>
      <c r="D736" s="58" t="s">
        <v>80</v>
      </c>
      <c r="E736" s="56" t="s">
        <v>87</v>
      </c>
      <c r="F736" s="65" t="s">
        <v>1906</v>
      </c>
      <c r="G736" s="65" t="s">
        <v>1946</v>
      </c>
      <c r="H736" s="63" t="s">
        <v>1947</v>
      </c>
      <c r="I736" s="63" t="s">
        <v>2117</v>
      </c>
      <c r="J736" s="61">
        <v>1</v>
      </c>
      <c r="K736" s="60">
        <v>421.26</v>
      </c>
      <c r="L736" s="60">
        <f t="shared" si="16"/>
        <v>421.26</v>
      </c>
      <c r="M736" s="55" t="s">
        <v>66</v>
      </c>
    </row>
    <row r="737" spans="2:13" ht="63.75" x14ac:dyDescent="0.2">
      <c r="B737" s="68" t="s">
        <v>785</v>
      </c>
      <c r="C737" s="57" t="s">
        <v>126</v>
      </c>
      <c r="D737" s="58" t="s">
        <v>80</v>
      </c>
      <c r="E737" s="56" t="s">
        <v>87</v>
      </c>
      <c r="F737" s="65" t="s">
        <v>1906</v>
      </c>
      <c r="G737" s="65" t="s">
        <v>1948</v>
      </c>
      <c r="H737" s="63" t="s">
        <v>1949</v>
      </c>
      <c r="I737" s="63" t="s">
        <v>2117</v>
      </c>
      <c r="J737" s="61">
        <v>1</v>
      </c>
      <c r="K737" s="60">
        <v>310.08</v>
      </c>
      <c r="L737" s="60">
        <f t="shared" si="16"/>
        <v>310.08</v>
      </c>
      <c r="M737" s="55" t="s">
        <v>66</v>
      </c>
    </row>
    <row r="738" spans="2:13" ht="63.75" x14ac:dyDescent="0.2">
      <c r="B738" s="68" t="s">
        <v>785</v>
      </c>
      <c r="C738" s="57" t="s">
        <v>126</v>
      </c>
      <c r="D738" s="58" t="s">
        <v>80</v>
      </c>
      <c r="E738" s="56" t="s">
        <v>87</v>
      </c>
      <c r="F738" s="65" t="s">
        <v>1906</v>
      </c>
      <c r="G738" s="65" t="s">
        <v>1950</v>
      </c>
      <c r="H738" s="63" t="s">
        <v>1951</v>
      </c>
      <c r="I738" s="63" t="s">
        <v>2117</v>
      </c>
      <c r="J738" s="61">
        <v>1</v>
      </c>
      <c r="K738" s="60">
        <v>282.54000000000002</v>
      </c>
      <c r="L738" s="60">
        <f t="shared" si="16"/>
        <v>282.54000000000002</v>
      </c>
      <c r="M738" s="55" t="s">
        <v>66</v>
      </c>
    </row>
    <row r="739" spans="2:13" ht="76.5" x14ac:dyDescent="0.2">
      <c r="B739" s="68" t="s">
        <v>785</v>
      </c>
      <c r="C739" s="57" t="s">
        <v>126</v>
      </c>
      <c r="D739" s="58" t="s">
        <v>80</v>
      </c>
      <c r="E739" s="56" t="s">
        <v>195</v>
      </c>
      <c r="F739" s="65">
        <v>40172808</v>
      </c>
      <c r="G739" s="65">
        <v>92030891</v>
      </c>
      <c r="H739" s="63" t="s">
        <v>1952</v>
      </c>
      <c r="I739" s="63" t="s">
        <v>2117</v>
      </c>
      <c r="J739" s="61">
        <v>1</v>
      </c>
      <c r="K739" s="60">
        <v>855.78</v>
      </c>
      <c r="L739" s="60">
        <f t="shared" si="16"/>
        <v>855.78</v>
      </c>
      <c r="M739" s="55" t="s">
        <v>66</v>
      </c>
    </row>
    <row r="740" spans="2:13" ht="76.5" x14ac:dyDescent="0.2">
      <c r="B740" s="68" t="s">
        <v>785</v>
      </c>
      <c r="C740" s="57" t="s">
        <v>126</v>
      </c>
      <c r="D740" s="58" t="s">
        <v>80</v>
      </c>
      <c r="E740" s="56" t="s">
        <v>195</v>
      </c>
      <c r="F740" s="65" t="s">
        <v>1906</v>
      </c>
      <c r="G740" s="65" t="s">
        <v>1953</v>
      </c>
      <c r="H740" s="63" t="s">
        <v>1954</v>
      </c>
      <c r="I740" s="63" t="s">
        <v>2117</v>
      </c>
      <c r="J740" s="61">
        <v>1</v>
      </c>
      <c r="K740" s="60">
        <v>1127.0999999999999</v>
      </c>
      <c r="L740" s="60">
        <f t="shared" si="16"/>
        <v>1127.0999999999999</v>
      </c>
      <c r="M740" s="55" t="s">
        <v>66</v>
      </c>
    </row>
    <row r="741" spans="2:13" ht="76.5" x14ac:dyDescent="0.2">
      <c r="B741" s="68" t="s">
        <v>785</v>
      </c>
      <c r="C741" s="57" t="s">
        <v>126</v>
      </c>
      <c r="D741" s="58" t="s">
        <v>80</v>
      </c>
      <c r="E741" s="56" t="s">
        <v>195</v>
      </c>
      <c r="F741" s="65" t="s">
        <v>1906</v>
      </c>
      <c r="G741" s="65" t="s">
        <v>1955</v>
      </c>
      <c r="H741" s="63" t="s">
        <v>1956</v>
      </c>
      <c r="I741" s="63" t="s">
        <v>2117</v>
      </c>
      <c r="J741" s="61">
        <v>1</v>
      </c>
      <c r="K741" s="60">
        <v>1078.1400000000001</v>
      </c>
      <c r="L741" s="60">
        <f t="shared" si="16"/>
        <v>1078.1400000000001</v>
      </c>
      <c r="M741" s="55" t="s">
        <v>66</v>
      </c>
    </row>
    <row r="742" spans="2:13" ht="76.5" x14ac:dyDescent="0.2">
      <c r="B742" s="68" t="s">
        <v>785</v>
      </c>
      <c r="C742" s="57" t="s">
        <v>126</v>
      </c>
      <c r="D742" s="58" t="s">
        <v>80</v>
      </c>
      <c r="E742" s="56" t="s">
        <v>195</v>
      </c>
      <c r="F742" s="65" t="s">
        <v>1906</v>
      </c>
      <c r="G742" s="65" t="s">
        <v>1957</v>
      </c>
      <c r="H742" s="63" t="s">
        <v>1958</v>
      </c>
      <c r="I742" s="63" t="s">
        <v>2117</v>
      </c>
      <c r="J742" s="61">
        <v>1</v>
      </c>
      <c r="K742" s="60">
        <v>666.06000000000006</v>
      </c>
      <c r="L742" s="60">
        <f t="shared" si="16"/>
        <v>666.06000000000006</v>
      </c>
      <c r="M742" s="55" t="s">
        <v>66</v>
      </c>
    </row>
    <row r="743" spans="2:13" ht="76.5" x14ac:dyDescent="0.2">
      <c r="B743" s="68" t="s">
        <v>785</v>
      </c>
      <c r="C743" s="57" t="s">
        <v>126</v>
      </c>
      <c r="D743" s="58" t="s">
        <v>80</v>
      </c>
      <c r="E743" s="56" t="s">
        <v>195</v>
      </c>
      <c r="F743" s="65" t="s">
        <v>1906</v>
      </c>
      <c r="G743" s="65" t="s">
        <v>1959</v>
      </c>
      <c r="H743" s="63" t="s">
        <v>1960</v>
      </c>
      <c r="I743" s="63" t="s">
        <v>2117</v>
      </c>
      <c r="J743" s="61">
        <v>1</v>
      </c>
      <c r="K743" s="60">
        <v>1085.28</v>
      </c>
      <c r="L743" s="60">
        <f t="shared" si="16"/>
        <v>1085.28</v>
      </c>
      <c r="M743" s="55" t="s">
        <v>66</v>
      </c>
    </row>
    <row r="744" spans="2:13" ht="76.5" x14ac:dyDescent="0.2">
      <c r="B744" s="68" t="s">
        <v>785</v>
      </c>
      <c r="C744" s="57" t="s">
        <v>126</v>
      </c>
      <c r="D744" s="58" t="s">
        <v>80</v>
      </c>
      <c r="E744" s="56" t="s">
        <v>195</v>
      </c>
      <c r="F744" s="65" t="s">
        <v>1906</v>
      </c>
      <c r="G744" s="65" t="s">
        <v>1961</v>
      </c>
      <c r="H744" s="63" t="s">
        <v>1962</v>
      </c>
      <c r="I744" s="63" t="s">
        <v>2117</v>
      </c>
      <c r="J744" s="61">
        <v>1</v>
      </c>
      <c r="K744" s="60">
        <v>1258.68</v>
      </c>
      <c r="L744" s="60">
        <f t="shared" ref="L744:L802" si="17">J744*K744</f>
        <v>1258.68</v>
      </c>
      <c r="M744" s="55" t="s">
        <v>66</v>
      </c>
    </row>
    <row r="745" spans="2:13" ht="89.25" x14ac:dyDescent="0.2">
      <c r="B745" s="68" t="s">
        <v>785</v>
      </c>
      <c r="C745" s="57" t="s">
        <v>126</v>
      </c>
      <c r="D745" s="58" t="s">
        <v>80</v>
      </c>
      <c r="E745" s="56" t="s">
        <v>195</v>
      </c>
      <c r="F745" s="65" t="s">
        <v>1906</v>
      </c>
      <c r="G745" s="65" t="s">
        <v>1963</v>
      </c>
      <c r="H745" s="63" t="s">
        <v>1964</v>
      </c>
      <c r="I745" s="63" t="s">
        <v>2117</v>
      </c>
      <c r="J745" s="61">
        <v>1</v>
      </c>
      <c r="K745" s="60">
        <v>1272.96</v>
      </c>
      <c r="L745" s="60">
        <f t="shared" si="17"/>
        <v>1272.96</v>
      </c>
      <c r="M745" s="55" t="s">
        <v>66</v>
      </c>
    </row>
    <row r="746" spans="2:13" ht="63.75" x14ac:dyDescent="0.2">
      <c r="B746" s="68" t="s">
        <v>785</v>
      </c>
      <c r="C746" s="57" t="s">
        <v>126</v>
      </c>
      <c r="D746" s="58" t="s">
        <v>80</v>
      </c>
      <c r="E746" s="56" t="s">
        <v>173</v>
      </c>
      <c r="F746" s="65" t="s">
        <v>1906</v>
      </c>
      <c r="G746" s="65">
        <v>92031019</v>
      </c>
      <c r="H746" s="63" t="s">
        <v>1965</v>
      </c>
      <c r="I746" s="63" t="s">
        <v>2117</v>
      </c>
      <c r="J746" s="61">
        <v>1</v>
      </c>
      <c r="K746" s="60">
        <v>1794.18</v>
      </c>
      <c r="L746" s="60">
        <f t="shared" si="17"/>
        <v>1794.18</v>
      </c>
      <c r="M746" s="55" t="s">
        <v>66</v>
      </c>
    </row>
    <row r="747" spans="2:13" ht="76.5" x14ac:dyDescent="0.2">
      <c r="B747" s="68" t="s">
        <v>785</v>
      </c>
      <c r="C747" s="57" t="s">
        <v>126</v>
      </c>
      <c r="D747" s="58" t="s">
        <v>80</v>
      </c>
      <c r="E747" s="56" t="s">
        <v>173</v>
      </c>
      <c r="F747" s="65" t="s">
        <v>1906</v>
      </c>
      <c r="G747" s="65" t="s">
        <v>1911</v>
      </c>
      <c r="H747" s="63" t="s">
        <v>1966</v>
      </c>
      <c r="I747" s="63" t="s">
        <v>2117</v>
      </c>
      <c r="J747" s="61">
        <v>1</v>
      </c>
      <c r="K747" s="60">
        <v>653.82000000000005</v>
      </c>
      <c r="L747" s="60">
        <f t="shared" si="17"/>
        <v>653.82000000000005</v>
      </c>
      <c r="M747" s="55" t="s">
        <v>66</v>
      </c>
    </row>
    <row r="748" spans="2:13" ht="76.5" x14ac:dyDescent="0.2">
      <c r="B748" s="68" t="s">
        <v>785</v>
      </c>
      <c r="C748" s="57" t="s">
        <v>126</v>
      </c>
      <c r="D748" s="58" t="s">
        <v>80</v>
      </c>
      <c r="E748" s="56" t="s">
        <v>173</v>
      </c>
      <c r="F748" s="65" t="s">
        <v>1906</v>
      </c>
      <c r="G748" s="65" t="s">
        <v>1911</v>
      </c>
      <c r="H748" s="63" t="s">
        <v>1967</v>
      </c>
      <c r="I748" s="63" t="s">
        <v>2117</v>
      </c>
      <c r="J748" s="61">
        <v>1</v>
      </c>
      <c r="K748" s="60">
        <v>1145.46</v>
      </c>
      <c r="L748" s="60">
        <f t="shared" si="17"/>
        <v>1145.46</v>
      </c>
      <c r="M748" s="55" t="s">
        <v>66</v>
      </c>
    </row>
    <row r="749" spans="2:13" ht="63.75" x14ac:dyDescent="0.2">
      <c r="B749" s="68" t="s">
        <v>785</v>
      </c>
      <c r="C749" s="57" t="s">
        <v>126</v>
      </c>
      <c r="D749" s="58" t="s">
        <v>80</v>
      </c>
      <c r="E749" s="56" t="s">
        <v>173</v>
      </c>
      <c r="F749" s="65" t="s">
        <v>1906</v>
      </c>
      <c r="G749" s="65" t="s">
        <v>1968</v>
      </c>
      <c r="H749" s="63" t="s">
        <v>1969</v>
      </c>
      <c r="I749" s="63" t="s">
        <v>2117</v>
      </c>
      <c r="J749" s="61">
        <v>1</v>
      </c>
      <c r="K749" s="60">
        <v>1273.98</v>
      </c>
      <c r="L749" s="60">
        <f t="shared" si="17"/>
        <v>1273.98</v>
      </c>
      <c r="M749" s="55" t="s">
        <v>66</v>
      </c>
    </row>
    <row r="750" spans="2:13" ht="63.75" x14ac:dyDescent="0.2">
      <c r="B750" s="68" t="s">
        <v>785</v>
      </c>
      <c r="C750" s="57" t="s">
        <v>126</v>
      </c>
      <c r="D750" s="58" t="s">
        <v>80</v>
      </c>
      <c r="E750" s="56" t="s">
        <v>338</v>
      </c>
      <c r="F750" s="65" t="s">
        <v>1906</v>
      </c>
      <c r="G750" s="65" t="s">
        <v>1970</v>
      </c>
      <c r="H750" s="63" t="s">
        <v>1971</v>
      </c>
      <c r="I750" s="63" t="s">
        <v>2117</v>
      </c>
      <c r="J750" s="61">
        <v>1</v>
      </c>
      <c r="K750" s="60">
        <v>1957.38</v>
      </c>
      <c r="L750" s="60">
        <f t="shared" si="17"/>
        <v>1957.38</v>
      </c>
      <c r="M750" s="55" t="s">
        <v>66</v>
      </c>
    </row>
    <row r="751" spans="2:13" ht="51" x14ac:dyDescent="0.2">
      <c r="B751" s="68" t="s">
        <v>785</v>
      </c>
      <c r="C751" s="57" t="s">
        <v>126</v>
      </c>
      <c r="D751" s="58" t="s">
        <v>80</v>
      </c>
      <c r="E751" s="56" t="s">
        <v>338</v>
      </c>
      <c r="F751" s="65" t="s">
        <v>1906</v>
      </c>
      <c r="G751" s="65" t="s">
        <v>1972</v>
      </c>
      <c r="H751" s="63" t="s">
        <v>1973</v>
      </c>
      <c r="I751" s="63" t="s">
        <v>2117</v>
      </c>
      <c r="J751" s="61">
        <v>1</v>
      </c>
      <c r="K751" s="60">
        <v>703.8</v>
      </c>
      <c r="L751" s="60">
        <f t="shared" si="17"/>
        <v>703.8</v>
      </c>
      <c r="M751" s="55" t="s">
        <v>66</v>
      </c>
    </row>
    <row r="752" spans="2:13" ht="89.25" x14ac:dyDescent="0.2">
      <c r="B752" s="68" t="s">
        <v>785</v>
      </c>
      <c r="C752" s="57" t="s">
        <v>126</v>
      </c>
      <c r="D752" s="58" t="s">
        <v>80</v>
      </c>
      <c r="E752" s="56" t="s">
        <v>338</v>
      </c>
      <c r="F752" s="65" t="s">
        <v>1906</v>
      </c>
      <c r="G752" s="65" t="s">
        <v>1923</v>
      </c>
      <c r="H752" s="63" t="s">
        <v>1974</v>
      </c>
      <c r="I752" s="63" t="s">
        <v>2117</v>
      </c>
      <c r="J752" s="61">
        <v>1</v>
      </c>
      <c r="K752" s="60">
        <v>1720.74</v>
      </c>
      <c r="L752" s="60">
        <f t="shared" si="17"/>
        <v>1720.74</v>
      </c>
      <c r="M752" s="55" t="s">
        <v>66</v>
      </c>
    </row>
    <row r="753" spans="2:13" ht="76.5" x14ac:dyDescent="0.2">
      <c r="B753" s="68" t="s">
        <v>785</v>
      </c>
      <c r="C753" s="57" t="s">
        <v>126</v>
      </c>
      <c r="D753" s="58" t="s">
        <v>80</v>
      </c>
      <c r="E753" s="56" t="s">
        <v>338</v>
      </c>
      <c r="F753" s="65" t="s">
        <v>1906</v>
      </c>
      <c r="G753" s="65" t="s">
        <v>1975</v>
      </c>
      <c r="H753" s="63" t="s">
        <v>1976</v>
      </c>
      <c r="I753" s="63" t="s">
        <v>2117</v>
      </c>
      <c r="J753" s="61">
        <v>1</v>
      </c>
      <c r="K753" s="60">
        <v>2516.34</v>
      </c>
      <c r="L753" s="60">
        <f t="shared" si="17"/>
        <v>2516.34</v>
      </c>
      <c r="M753" s="55" t="s">
        <v>66</v>
      </c>
    </row>
    <row r="754" spans="2:13" ht="76.5" x14ac:dyDescent="0.2">
      <c r="B754" s="68" t="s">
        <v>785</v>
      </c>
      <c r="C754" s="57" t="s">
        <v>126</v>
      </c>
      <c r="D754" s="58" t="s">
        <v>80</v>
      </c>
      <c r="E754" s="56" t="s">
        <v>1977</v>
      </c>
      <c r="F754" s="65" t="s">
        <v>1906</v>
      </c>
      <c r="G754" s="65" t="s">
        <v>1978</v>
      </c>
      <c r="H754" s="63" t="s">
        <v>1979</v>
      </c>
      <c r="I754" s="63" t="s">
        <v>2117</v>
      </c>
      <c r="J754" s="61">
        <v>1</v>
      </c>
      <c r="K754" s="60">
        <v>5658.96</v>
      </c>
      <c r="L754" s="60">
        <f t="shared" si="17"/>
        <v>5658.96</v>
      </c>
      <c r="M754" s="55" t="s">
        <v>66</v>
      </c>
    </row>
    <row r="755" spans="2:13" ht="76.5" x14ac:dyDescent="0.2">
      <c r="B755" s="68" t="s">
        <v>785</v>
      </c>
      <c r="C755" s="57" t="s">
        <v>126</v>
      </c>
      <c r="D755" s="58" t="s">
        <v>80</v>
      </c>
      <c r="E755" s="56" t="s">
        <v>1977</v>
      </c>
      <c r="F755" s="65" t="s">
        <v>1906</v>
      </c>
      <c r="G755" s="65" t="s">
        <v>1980</v>
      </c>
      <c r="H755" s="63" t="s">
        <v>1981</v>
      </c>
      <c r="I755" s="63" t="s">
        <v>2117</v>
      </c>
      <c r="J755" s="61">
        <v>1</v>
      </c>
      <c r="K755" s="60">
        <v>6196.5</v>
      </c>
      <c r="L755" s="60">
        <f t="shared" si="17"/>
        <v>6196.5</v>
      </c>
      <c r="M755" s="55" t="s">
        <v>66</v>
      </c>
    </row>
    <row r="756" spans="2:13" ht="63.75" x14ac:dyDescent="0.2">
      <c r="B756" s="68" t="s">
        <v>785</v>
      </c>
      <c r="C756" s="57" t="s">
        <v>126</v>
      </c>
      <c r="D756" s="58" t="s">
        <v>80</v>
      </c>
      <c r="E756" s="56" t="s">
        <v>1453</v>
      </c>
      <c r="F756" s="65" t="s">
        <v>1906</v>
      </c>
      <c r="G756" s="65" t="s">
        <v>1982</v>
      </c>
      <c r="H756" s="63" t="s">
        <v>1983</v>
      </c>
      <c r="I756" s="63" t="s">
        <v>2117</v>
      </c>
      <c r="J756" s="61">
        <v>1</v>
      </c>
      <c r="K756" s="60">
        <v>2253.1799999999998</v>
      </c>
      <c r="L756" s="60">
        <f t="shared" si="17"/>
        <v>2253.1799999999998</v>
      </c>
      <c r="M756" s="55" t="s">
        <v>66</v>
      </c>
    </row>
    <row r="757" spans="2:13" ht="89.25" x14ac:dyDescent="0.2">
      <c r="B757" s="68" t="s">
        <v>785</v>
      </c>
      <c r="C757" s="57" t="s">
        <v>126</v>
      </c>
      <c r="D757" s="58" t="s">
        <v>80</v>
      </c>
      <c r="E757" s="56" t="s">
        <v>1453</v>
      </c>
      <c r="F757" s="65" t="s">
        <v>1906</v>
      </c>
      <c r="G757" s="65" t="s">
        <v>1984</v>
      </c>
      <c r="H757" s="63" t="s">
        <v>1985</v>
      </c>
      <c r="I757" s="63" t="s">
        <v>2117</v>
      </c>
      <c r="J757" s="61">
        <v>1</v>
      </c>
      <c r="K757" s="60">
        <v>4285.0200000000004</v>
      </c>
      <c r="L757" s="60">
        <f t="shared" si="17"/>
        <v>4285.0200000000004</v>
      </c>
      <c r="M757" s="55" t="s">
        <v>66</v>
      </c>
    </row>
    <row r="758" spans="2:13" ht="63.75" x14ac:dyDescent="0.2">
      <c r="B758" s="68" t="s">
        <v>785</v>
      </c>
      <c r="C758" s="57" t="s">
        <v>126</v>
      </c>
      <c r="D758" s="58" t="s">
        <v>80</v>
      </c>
      <c r="E758" s="56" t="s">
        <v>161</v>
      </c>
      <c r="F758" s="65" t="s">
        <v>1906</v>
      </c>
      <c r="G758" s="65" t="s">
        <v>1986</v>
      </c>
      <c r="H758" s="63" t="s">
        <v>1987</v>
      </c>
      <c r="I758" s="63" t="s">
        <v>2117</v>
      </c>
      <c r="J758" s="61">
        <v>1</v>
      </c>
      <c r="K758" s="60">
        <v>3300.7200000000003</v>
      </c>
      <c r="L758" s="60">
        <f t="shared" si="17"/>
        <v>3300.7200000000003</v>
      </c>
      <c r="M758" s="55" t="s">
        <v>66</v>
      </c>
    </row>
    <row r="759" spans="2:13" ht="63.75" x14ac:dyDescent="0.2">
      <c r="B759" s="68" t="s">
        <v>785</v>
      </c>
      <c r="C759" s="57" t="s">
        <v>126</v>
      </c>
      <c r="D759" s="58" t="s">
        <v>80</v>
      </c>
      <c r="E759" s="56" t="s">
        <v>161</v>
      </c>
      <c r="F759" s="65" t="s">
        <v>1906</v>
      </c>
      <c r="G759" s="65" t="s">
        <v>1986</v>
      </c>
      <c r="H759" s="63" t="s">
        <v>1988</v>
      </c>
      <c r="I759" s="63" t="s">
        <v>2117</v>
      </c>
      <c r="J759" s="61">
        <v>1</v>
      </c>
      <c r="K759" s="60">
        <v>1999.2</v>
      </c>
      <c r="L759" s="60">
        <f t="shared" si="17"/>
        <v>1999.2</v>
      </c>
      <c r="M759" s="55" t="s">
        <v>66</v>
      </c>
    </row>
    <row r="760" spans="2:13" ht="63.75" x14ac:dyDescent="0.2">
      <c r="B760" s="68" t="s">
        <v>785</v>
      </c>
      <c r="C760" s="57" t="s">
        <v>126</v>
      </c>
      <c r="D760" s="58" t="s">
        <v>80</v>
      </c>
      <c r="E760" s="56" t="s">
        <v>161</v>
      </c>
      <c r="F760" s="65" t="s">
        <v>1906</v>
      </c>
      <c r="G760" s="65" t="s">
        <v>1989</v>
      </c>
      <c r="H760" s="63" t="s">
        <v>1990</v>
      </c>
      <c r="I760" s="63" t="s">
        <v>2117</v>
      </c>
      <c r="J760" s="61">
        <v>1</v>
      </c>
      <c r="K760" s="60">
        <v>6831.96</v>
      </c>
      <c r="L760" s="60">
        <f t="shared" si="17"/>
        <v>6831.96</v>
      </c>
      <c r="M760" s="55" t="s">
        <v>66</v>
      </c>
    </row>
    <row r="761" spans="2:13" ht="76.5" x14ac:dyDescent="0.2">
      <c r="B761" s="68" t="s">
        <v>785</v>
      </c>
      <c r="C761" s="57" t="s">
        <v>126</v>
      </c>
      <c r="D761" s="58" t="s">
        <v>80</v>
      </c>
      <c r="E761" s="56" t="s">
        <v>1991</v>
      </c>
      <c r="F761" s="65" t="s">
        <v>1906</v>
      </c>
      <c r="G761" s="65" t="s">
        <v>1992</v>
      </c>
      <c r="H761" s="63" t="s">
        <v>1993</v>
      </c>
      <c r="I761" s="63" t="s">
        <v>2117</v>
      </c>
      <c r="J761" s="61">
        <v>1</v>
      </c>
      <c r="K761" s="60">
        <v>3520.02</v>
      </c>
      <c r="L761" s="60">
        <f t="shared" si="17"/>
        <v>3520.02</v>
      </c>
      <c r="M761" s="55" t="s">
        <v>66</v>
      </c>
    </row>
    <row r="762" spans="2:13" ht="76.5" x14ac:dyDescent="0.2">
      <c r="B762" s="68" t="s">
        <v>785</v>
      </c>
      <c r="C762" s="57" t="s">
        <v>126</v>
      </c>
      <c r="D762" s="58" t="s">
        <v>80</v>
      </c>
      <c r="E762" s="56" t="s">
        <v>1991</v>
      </c>
      <c r="F762" s="65" t="s">
        <v>1906</v>
      </c>
      <c r="G762" s="65" t="s">
        <v>1994</v>
      </c>
      <c r="H762" s="63" t="s">
        <v>1995</v>
      </c>
      <c r="I762" s="63" t="s">
        <v>2117</v>
      </c>
      <c r="J762" s="61">
        <v>1</v>
      </c>
      <c r="K762" s="60">
        <v>6518.82</v>
      </c>
      <c r="L762" s="60">
        <f t="shared" si="17"/>
        <v>6518.82</v>
      </c>
      <c r="M762" s="55" t="s">
        <v>66</v>
      </c>
    </row>
    <row r="763" spans="2:13" ht="89.25" x14ac:dyDescent="0.2">
      <c r="B763" s="68" t="s">
        <v>785</v>
      </c>
      <c r="C763" s="57" t="s">
        <v>126</v>
      </c>
      <c r="D763" s="58" t="s">
        <v>80</v>
      </c>
      <c r="E763" s="56" t="s">
        <v>1991</v>
      </c>
      <c r="F763" s="65" t="s">
        <v>1906</v>
      </c>
      <c r="G763" s="65" t="s">
        <v>1996</v>
      </c>
      <c r="H763" s="63" t="s">
        <v>1997</v>
      </c>
      <c r="I763" s="63" t="s">
        <v>2117</v>
      </c>
      <c r="J763" s="61">
        <v>1</v>
      </c>
      <c r="K763" s="60">
        <v>8916.84</v>
      </c>
      <c r="L763" s="60">
        <f t="shared" si="17"/>
        <v>8916.84</v>
      </c>
      <c r="M763" s="55" t="s">
        <v>66</v>
      </c>
    </row>
    <row r="764" spans="2:13" ht="63.75" x14ac:dyDescent="0.2">
      <c r="B764" s="68" t="s">
        <v>785</v>
      </c>
      <c r="C764" s="57" t="s">
        <v>126</v>
      </c>
      <c r="D764" s="58" t="s">
        <v>80</v>
      </c>
      <c r="E764" s="56" t="s">
        <v>323</v>
      </c>
      <c r="F764" s="65" t="s">
        <v>1906</v>
      </c>
      <c r="G764" s="65" t="s">
        <v>1998</v>
      </c>
      <c r="H764" s="63" t="s">
        <v>1999</v>
      </c>
      <c r="I764" s="63" t="s">
        <v>2117</v>
      </c>
      <c r="J764" s="61">
        <v>1</v>
      </c>
      <c r="K764" s="60">
        <v>10440.719999999999</v>
      </c>
      <c r="L764" s="60">
        <f t="shared" si="17"/>
        <v>10440.719999999999</v>
      </c>
      <c r="M764" s="55" t="s">
        <v>66</v>
      </c>
    </row>
    <row r="765" spans="2:13" ht="89.25" x14ac:dyDescent="0.2">
      <c r="B765" s="68" t="s">
        <v>785</v>
      </c>
      <c r="C765" s="57" t="s">
        <v>126</v>
      </c>
      <c r="D765" s="58" t="s">
        <v>80</v>
      </c>
      <c r="E765" s="56" t="s">
        <v>323</v>
      </c>
      <c r="F765" s="65" t="s">
        <v>1906</v>
      </c>
      <c r="G765" s="65" t="s">
        <v>2000</v>
      </c>
      <c r="H765" s="63" t="s">
        <v>2001</v>
      </c>
      <c r="I765" s="63" t="s">
        <v>2117</v>
      </c>
      <c r="J765" s="61">
        <v>1</v>
      </c>
      <c r="K765" s="60">
        <v>4193.22</v>
      </c>
      <c r="L765" s="60">
        <f t="shared" si="17"/>
        <v>4193.22</v>
      </c>
      <c r="M765" s="55" t="s">
        <v>66</v>
      </c>
    </row>
    <row r="766" spans="2:13" ht="89.25" x14ac:dyDescent="0.2">
      <c r="B766" s="68" t="s">
        <v>785</v>
      </c>
      <c r="C766" s="57" t="s">
        <v>126</v>
      </c>
      <c r="D766" s="58" t="s">
        <v>80</v>
      </c>
      <c r="E766" s="56" t="s">
        <v>323</v>
      </c>
      <c r="F766" s="65" t="s">
        <v>1906</v>
      </c>
      <c r="G766" s="65" t="s">
        <v>1919</v>
      </c>
      <c r="H766" s="63" t="s">
        <v>2002</v>
      </c>
      <c r="I766" s="63" t="s">
        <v>2117</v>
      </c>
      <c r="J766" s="61">
        <v>1</v>
      </c>
      <c r="K766" s="60">
        <v>7590.84</v>
      </c>
      <c r="L766" s="60">
        <f t="shared" si="17"/>
        <v>7590.84</v>
      </c>
      <c r="M766" s="55" t="s">
        <v>66</v>
      </c>
    </row>
    <row r="767" spans="2:13" ht="76.5" x14ac:dyDescent="0.2">
      <c r="B767" s="68" t="s">
        <v>785</v>
      </c>
      <c r="C767" s="57" t="s">
        <v>126</v>
      </c>
      <c r="D767" s="58" t="s">
        <v>80</v>
      </c>
      <c r="E767" s="56" t="s">
        <v>341</v>
      </c>
      <c r="F767" s="65" t="s">
        <v>1906</v>
      </c>
      <c r="G767" s="65" t="s">
        <v>2003</v>
      </c>
      <c r="H767" s="63" t="s">
        <v>2004</v>
      </c>
      <c r="I767" s="63" t="s">
        <v>2117</v>
      </c>
      <c r="J767" s="61">
        <v>1</v>
      </c>
      <c r="K767" s="60">
        <v>8939.2800000000007</v>
      </c>
      <c r="L767" s="60">
        <f t="shared" si="17"/>
        <v>8939.2800000000007</v>
      </c>
      <c r="M767" s="55" t="s">
        <v>66</v>
      </c>
    </row>
    <row r="768" spans="2:13" ht="76.5" x14ac:dyDescent="0.2">
      <c r="B768" s="68" t="s">
        <v>785</v>
      </c>
      <c r="C768" s="57" t="s">
        <v>126</v>
      </c>
      <c r="D768" s="58" t="s">
        <v>80</v>
      </c>
      <c r="E768" s="56" t="s">
        <v>341</v>
      </c>
      <c r="F768" s="65" t="s">
        <v>1906</v>
      </c>
      <c r="G768" s="65" t="s">
        <v>2005</v>
      </c>
      <c r="H768" s="63" t="s">
        <v>2006</v>
      </c>
      <c r="I768" s="63" t="s">
        <v>2117</v>
      </c>
      <c r="J768" s="61">
        <v>1</v>
      </c>
      <c r="K768" s="60">
        <v>38952.78</v>
      </c>
      <c r="L768" s="60">
        <f t="shared" si="17"/>
        <v>38952.78</v>
      </c>
      <c r="M768" s="55" t="s">
        <v>66</v>
      </c>
    </row>
    <row r="769" spans="2:13" ht="89.25" x14ac:dyDescent="0.2">
      <c r="B769" s="68" t="s">
        <v>785</v>
      </c>
      <c r="C769" s="57" t="s">
        <v>126</v>
      </c>
      <c r="D769" s="58" t="s">
        <v>80</v>
      </c>
      <c r="E769" s="56" t="s">
        <v>341</v>
      </c>
      <c r="F769" s="65" t="s">
        <v>1906</v>
      </c>
      <c r="G769" s="65" t="s">
        <v>2007</v>
      </c>
      <c r="H769" s="63" t="s">
        <v>2008</v>
      </c>
      <c r="I769" s="63" t="s">
        <v>2117</v>
      </c>
      <c r="J769" s="61">
        <v>1</v>
      </c>
      <c r="K769" s="60">
        <v>64612.92</v>
      </c>
      <c r="L769" s="60">
        <f t="shared" si="17"/>
        <v>64612.92</v>
      </c>
      <c r="M769" s="55" t="s">
        <v>66</v>
      </c>
    </row>
    <row r="770" spans="2:13" ht="76.5" x14ac:dyDescent="0.2">
      <c r="B770" s="68" t="s">
        <v>785</v>
      </c>
      <c r="C770" s="57" t="s">
        <v>126</v>
      </c>
      <c r="D770" s="58" t="s">
        <v>80</v>
      </c>
      <c r="E770" s="56" t="s">
        <v>163</v>
      </c>
      <c r="F770" s="65" t="s">
        <v>1906</v>
      </c>
      <c r="G770" s="65" t="s">
        <v>2009</v>
      </c>
      <c r="H770" s="63" t="s">
        <v>2010</v>
      </c>
      <c r="I770" s="63" t="s">
        <v>2117</v>
      </c>
      <c r="J770" s="61">
        <v>1</v>
      </c>
      <c r="K770" s="60">
        <v>637.5</v>
      </c>
      <c r="L770" s="60">
        <f t="shared" si="17"/>
        <v>637.5</v>
      </c>
      <c r="M770" s="55" t="s">
        <v>66</v>
      </c>
    </row>
    <row r="771" spans="2:13" ht="63.75" x14ac:dyDescent="0.2">
      <c r="B771" s="68" t="s">
        <v>785</v>
      </c>
      <c r="C771" s="57" t="s">
        <v>126</v>
      </c>
      <c r="D771" s="58" t="s">
        <v>80</v>
      </c>
      <c r="E771" s="56" t="s">
        <v>163</v>
      </c>
      <c r="F771" s="65" t="s">
        <v>1906</v>
      </c>
      <c r="G771" s="65" t="s">
        <v>2011</v>
      </c>
      <c r="H771" s="63" t="s">
        <v>2012</v>
      </c>
      <c r="I771" s="63" t="s">
        <v>2117</v>
      </c>
      <c r="J771" s="61">
        <v>1</v>
      </c>
      <c r="K771" s="60">
        <v>1332.1200000000001</v>
      </c>
      <c r="L771" s="60">
        <f t="shared" si="17"/>
        <v>1332.1200000000001</v>
      </c>
      <c r="M771" s="55" t="s">
        <v>66</v>
      </c>
    </row>
    <row r="772" spans="2:13" ht="63.75" x14ac:dyDescent="0.2">
      <c r="B772" s="68" t="s">
        <v>785</v>
      </c>
      <c r="C772" s="57" t="s">
        <v>126</v>
      </c>
      <c r="D772" s="58" t="s">
        <v>80</v>
      </c>
      <c r="E772" s="56" t="s">
        <v>163</v>
      </c>
      <c r="F772" s="65" t="s">
        <v>1906</v>
      </c>
      <c r="G772" s="65" t="s">
        <v>2011</v>
      </c>
      <c r="H772" s="63" t="s">
        <v>2013</v>
      </c>
      <c r="I772" s="63" t="s">
        <v>2117</v>
      </c>
      <c r="J772" s="61">
        <v>1</v>
      </c>
      <c r="K772" s="60">
        <v>1494.3</v>
      </c>
      <c r="L772" s="60">
        <f t="shared" si="17"/>
        <v>1494.3</v>
      </c>
      <c r="M772" s="55" t="s">
        <v>66</v>
      </c>
    </row>
    <row r="773" spans="2:13" ht="63.75" x14ac:dyDescent="0.2">
      <c r="B773" s="68" t="s">
        <v>785</v>
      </c>
      <c r="C773" s="57" t="s">
        <v>126</v>
      </c>
      <c r="D773" s="58" t="s">
        <v>80</v>
      </c>
      <c r="E773" s="56" t="s">
        <v>2014</v>
      </c>
      <c r="F773" s="65" t="s">
        <v>1906</v>
      </c>
      <c r="G773" s="65" t="s">
        <v>2015</v>
      </c>
      <c r="H773" s="63" t="s">
        <v>2016</v>
      </c>
      <c r="I773" s="63" t="s">
        <v>2117</v>
      </c>
      <c r="J773" s="61">
        <v>1</v>
      </c>
      <c r="K773" s="60">
        <v>792.54</v>
      </c>
      <c r="L773" s="60">
        <f t="shared" si="17"/>
        <v>792.54</v>
      </c>
      <c r="M773" s="55" t="s">
        <v>66</v>
      </c>
    </row>
    <row r="774" spans="2:13" ht="51" x14ac:dyDescent="0.2">
      <c r="B774" s="68" t="s">
        <v>785</v>
      </c>
      <c r="C774" s="57" t="s">
        <v>126</v>
      </c>
      <c r="D774" s="58" t="s">
        <v>80</v>
      </c>
      <c r="E774" s="56" t="s">
        <v>2014</v>
      </c>
      <c r="F774" s="65" t="s">
        <v>1906</v>
      </c>
      <c r="G774" s="65" t="s">
        <v>2015</v>
      </c>
      <c r="H774" s="63" t="s">
        <v>2017</v>
      </c>
      <c r="I774" s="63" t="s">
        <v>2117</v>
      </c>
      <c r="J774" s="61">
        <v>1</v>
      </c>
      <c r="K774" s="60">
        <v>1488.18</v>
      </c>
      <c r="L774" s="60">
        <f t="shared" si="17"/>
        <v>1488.18</v>
      </c>
      <c r="M774" s="55" t="s">
        <v>66</v>
      </c>
    </row>
    <row r="775" spans="2:13" ht="89.25" x14ac:dyDescent="0.2">
      <c r="B775" s="68" t="s">
        <v>785</v>
      </c>
      <c r="C775" s="57" t="s">
        <v>126</v>
      </c>
      <c r="D775" s="58" t="s">
        <v>80</v>
      </c>
      <c r="E775" s="56" t="s">
        <v>1121</v>
      </c>
      <c r="F775" s="65" t="s">
        <v>1906</v>
      </c>
      <c r="G775" s="65" t="s">
        <v>2018</v>
      </c>
      <c r="H775" s="63" t="s">
        <v>2019</v>
      </c>
      <c r="I775" s="63" t="s">
        <v>2117</v>
      </c>
      <c r="J775" s="61">
        <v>1</v>
      </c>
      <c r="K775" s="60">
        <v>73820.460000000006</v>
      </c>
      <c r="L775" s="60">
        <f t="shared" si="17"/>
        <v>73820.460000000006</v>
      </c>
      <c r="M775" s="55" t="s">
        <v>66</v>
      </c>
    </row>
    <row r="776" spans="2:13" ht="63.75" x14ac:dyDescent="0.2">
      <c r="B776" s="68" t="s">
        <v>785</v>
      </c>
      <c r="C776" s="57" t="s">
        <v>126</v>
      </c>
      <c r="D776" s="58" t="s">
        <v>80</v>
      </c>
      <c r="E776" s="56" t="s">
        <v>2020</v>
      </c>
      <c r="F776" s="65" t="s">
        <v>1906</v>
      </c>
      <c r="G776" s="65" t="s">
        <v>2021</v>
      </c>
      <c r="H776" s="63" t="s">
        <v>2022</v>
      </c>
      <c r="I776" s="63" t="s">
        <v>2117</v>
      </c>
      <c r="J776" s="61">
        <v>1</v>
      </c>
      <c r="K776" s="60">
        <v>70146.42</v>
      </c>
      <c r="L776" s="60">
        <f t="shared" si="17"/>
        <v>70146.42</v>
      </c>
      <c r="M776" s="55" t="s">
        <v>66</v>
      </c>
    </row>
    <row r="777" spans="2:13" ht="76.5" x14ac:dyDescent="0.2">
      <c r="B777" s="68" t="s">
        <v>785</v>
      </c>
      <c r="C777" s="57" t="s">
        <v>126</v>
      </c>
      <c r="D777" s="58" t="s">
        <v>80</v>
      </c>
      <c r="E777" s="56" t="s">
        <v>364</v>
      </c>
      <c r="F777" s="65" t="s">
        <v>1906</v>
      </c>
      <c r="G777" s="65" t="s">
        <v>2023</v>
      </c>
      <c r="H777" s="63" t="s">
        <v>2024</v>
      </c>
      <c r="I777" s="63" t="s">
        <v>2117</v>
      </c>
      <c r="J777" s="61">
        <v>1</v>
      </c>
      <c r="K777" s="60">
        <v>259.08</v>
      </c>
      <c r="L777" s="60">
        <f t="shared" si="17"/>
        <v>259.08</v>
      </c>
      <c r="M777" s="55" t="s">
        <v>66</v>
      </c>
    </row>
    <row r="778" spans="2:13" ht="89.25" x14ac:dyDescent="0.2">
      <c r="B778" s="68" t="s">
        <v>785</v>
      </c>
      <c r="C778" s="57" t="s">
        <v>126</v>
      </c>
      <c r="D778" s="58" t="s">
        <v>147</v>
      </c>
      <c r="E778" s="56" t="s">
        <v>101</v>
      </c>
      <c r="F778" s="65">
        <v>40174608</v>
      </c>
      <c r="G778" s="65" t="s">
        <v>2025</v>
      </c>
      <c r="H778" s="63" t="s">
        <v>2026</v>
      </c>
      <c r="I778" s="63" t="s">
        <v>2117</v>
      </c>
      <c r="J778" s="61">
        <v>1</v>
      </c>
      <c r="K778" s="60">
        <v>1552.44</v>
      </c>
      <c r="L778" s="60">
        <f t="shared" si="17"/>
        <v>1552.44</v>
      </c>
      <c r="M778" s="55" t="s">
        <v>66</v>
      </c>
    </row>
    <row r="779" spans="2:13" ht="51" x14ac:dyDescent="0.2">
      <c r="B779" s="68" t="s">
        <v>785</v>
      </c>
      <c r="C779" s="57" t="s">
        <v>126</v>
      </c>
      <c r="D779" s="58" t="s">
        <v>147</v>
      </c>
      <c r="E779" s="56" t="s">
        <v>186</v>
      </c>
      <c r="F779" s="65" t="s">
        <v>2027</v>
      </c>
      <c r="G779" s="65" t="s">
        <v>2028</v>
      </c>
      <c r="H779" s="63" t="s">
        <v>2029</v>
      </c>
      <c r="I779" s="63" t="s">
        <v>2117</v>
      </c>
      <c r="J779" s="61">
        <v>1</v>
      </c>
      <c r="K779" s="60">
        <v>103.02</v>
      </c>
      <c r="L779" s="60">
        <f t="shared" si="17"/>
        <v>103.02</v>
      </c>
      <c r="M779" s="55" t="s">
        <v>66</v>
      </c>
    </row>
    <row r="780" spans="2:13" ht="63.75" x14ac:dyDescent="0.2">
      <c r="B780" s="68" t="s">
        <v>785</v>
      </c>
      <c r="C780" s="57" t="s">
        <v>126</v>
      </c>
      <c r="D780" s="58" t="s">
        <v>147</v>
      </c>
      <c r="E780" s="56" t="s">
        <v>186</v>
      </c>
      <c r="F780" s="65">
        <v>40173508</v>
      </c>
      <c r="G780" s="65" t="s">
        <v>2030</v>
      </c>
      <c r="H780" s="63" t="s">
        <v>2031</v>
      </c>
      <c r="I780" s="63" t="s">
        <v>2117</v>
      </c>
      <c r="J780" s="61">
        <v>1</v>
      </c>
      <c r="K780" s="60">
        <v>829.26</v>
      </c>
      <c r="L780" s="60">
        <f t="shared" si="17"/>
        <v>829.26</v>
      </c>
      <c r="M780" s="55" t="s">
        <v>66</v>
      </c>
    </row>
    <row r="781" spans="2:13" ht="63.75" x14ac:dyDescent="0.2">
      <c r="B781" s="68" t="s">
        <v>785</v>
      </c>
      <c r="C781" s="57" t="s">
        <v>126</v>
      </c>
      <c r="D781" s="58" t="s">
        <v>147</v>
      </c>
      <c r="E781" s="56" t="s">
        <v>186</v>
      </c>
      <c r="F781" s="65" t="s">
        <v>2027</v>
      </c>
      <c r="G781" s="65" t="s">
        <v>2032</v>
      </c>
      <c r="H781" s="63" t="s">
        <v>2033</v>
      </c>
      <c r="I781" s="63" t="s">
        <v>2117</v>
      </c>
      <c r="J781" s="61">
        <v>1</v>
      </c>
      <c r="K781" s="60">
        <v>490.62</v>
      </c>
      <c r="L781" s="60">
        <f t="shared" si="17"/>
        <v>490.62</v>
      </c>
      <c r="M781" s="55" t="s">
        <v>66</v>
      </c>
    </row>
    <row r="782" spans="2:13" ht="38.25" x14ac:dyDescent="0.2">
      <c r="B782" s="68" t="s">
        <v>785</v>
      </c>
      <c r="C782" s="57" t="s">
        <v>126</v>
      </c>
      <c r="D782" s="58" t="s">
        <v>147</v>
      </c>
      <c r="E782" s="56" t="s">
        <v>186</v>
      </c>
      <c r="F782" s="65" t="s">
        <v>2027</v>
      </c>
      <c r="G782" s="65" t="s">
        <v>2034</v>
      </c>
      <c r="H782" s="63" t="s">
        <v>2035</v>
      </c>
      <c r="I782" s="63" t="s">
        <v>2117</v>
      </c>
      <c r="J782" s="61">
        <v>1</v>
      </c>
      <c r="K782" s="60">
        <v>875.16</v>
      </c>
      <c r="L782" s="60">
        <f t="shared" si="17"/>
        <v>875.16</v>
      </c>
      <c r="M782" s="55" t="s">
        <v>66</v>
      </c>
    </row>
    <row r="783" spans="2:13" ht="38.25" x14ac:dyDescent="0.2">
      <c r="B783" s="68" t="s">
        <v>785</v>
      </c>
      <c r="C783" s="57" t="s">
        <v>126</v>
      </c>
      <c r="D783" s="58" t="s">
        <v>147</v>
      </c>
      <c r="E783" s="56" t="s">
        <v>186</v>
      </c>
      <c r="F783" s="65" t="s">
        <v>2027</v>
      </c>
      <c r="G783" s="65" t="s">
        <v>2036</v>
      </c>
      <c r="H783" s="63" t="s">
        <v>2037</v>
      </c>
      <c r="I783" s="63" t="s">
        <v>2117</v>
      </c>
      <c r="J783" s="61">
        <v>1</v>
      </c>
      <c r="K783" s="60">
        <v>980</v>
      </c>
      <c r="L783" s="60">
        <f t="shared" si="17"/>
        <v>980</v>
      </c>
      <c r="M783" s="55" t="s">
        <v>66</v>
      </c>
    </row>
    <row r="784" spans="2:13" ht="63.75" x14ac:dyDescent="0.2">
      <c r="B784" s="68" t="s">
        <v>785</v>
      </c>
      <c r="C784" s="57" t="s">
        <v>126</v>
      </c>
      <c r="D784" s="58" t="s">
        <v>147</v>
      </c>
      <c r="E784" s="56" t="s">
        <v>186</v>
      </c>
      <c r="F784" s="65" t="s">
        <v>2027</v>
      </c>
      <c r="G784" s="65" t="s">
        <v>2038</v>
      </c>
      <c r="H784" s="63" t="s">
        <v>2039</v>
      </c>
      <c r="I784" s="63" t="s">
        <v>2117</v>
      </c>
      <c r="J784" s="61">
        <v>1</v>
      </c>
      <c r="K784" s="60">
        <v>189.72</v>
      </c>
      <c r="L784" s="60">
        <f t="shared" si="17"/>
        <v>189.72</v>
      </c>
      <c r="M784" s="55" t="s">
        <v>66</v>
      </c>
    </row>
    <row r="785" spans="2:13" ht="38.25" x14ac:dyDescent="0.2">
      <c r="B785" s="68" t="s">
        <v>785</v>
      </c>
      <c r="C785" s="57" t="s">
        <v>126</v>
      </c>
      <c r="D785" s="58" t="s">
        <v>147</v>
      </c>
      <c r="E785" s="56" t="s">
        <v>186</v>
      </c>
      <c r="F785" s="65">
        <v>40173508</v>
      </c>
      <c r="G785" s="65" t="s">
        <v>2040</v>
      </c>
      <c r="H785" s="63" t="s">
        <v>2041</v>
      </c>
      <c r="I785" s="63" t="s">
        <v>2117</v>
      </c>
      <c r="J785" s="61">
        <v>1</v>
      </c>
      <c r="K785" s="60">
        <v>400</v>
      </c>
      <c r="L785" s="60">
        <f t="shared" si="17"/>
        <v>400</v>
      </c>
      <c r="M785" s="55" t="s">
        <v>66</v>
      </c>
    </row>
    <row r="786" spans="2:13" ht="38.25" x14ac:dyDescent="0.2">
      <c r="B786" s="68" t="s">
        <v>785</v>
      </c>
      <c r="C786" s="57" t="s">
        <v>126</v>
      </c>
      <c r="D786" s="58" t="s">
        <v>147</v>
      </c>
      <c r="E786" s="56" t="s">
        <v>186</v>
      </c>
      <c r="F786" s="65">
        <v>40173508</v>
      </c>
      <c r="G786" s="65" t="s">
        <v>2042</v>
      </c>
      <c r="H786" s="63" t="s">
        <v>2043</v>
      </c>
      <c r="I786" s="63" t="s">
        <v>2117</v>
      </c>
      <c r="J786" s="61">
        <v>1</v>
      </c>
      <c r="K786" s="60">
        <v>507.96000000000004</v>
      </c>
      <c r="L786" s="60">
        <f t="shared" si="17"/>
        <v>507.96000000000004</v>
      </c>
      <c r="M786" s="55" t="s">
        <v>66</v>
      </c>
    </row>
    <row r="787" spans="2:13" ht="38.25" x14ac:dyDescent="0.2">
      <c r="B787" s="68" t="s">
        <v>785</v>
      </c>
      <c r="C787" s="57" t="s">
        <v>126</v>
      </c>
      <c r="D787" s="58" t="s">
        <v>147</v>
      </c>
      <c r="E787" s="56" t="s">
        <v>186</v>
      </c>
      <c r="F787" s="65">
        <v>40173508</v>
      </c>
      <c r="G787" s="65" t="s">
        <v>2042</v>
      </c>
      <c r="H787" s="63" t="s">
        <v>2044</v>
      </c>
      <c r="I787" s="63" t="s">
        <v>2117</v>
      </c>
      <c r="J787" s="61">
        <v>1</v>
      </c>
      <c r="K787" s="60">
        <v>2727.48</v>
      </c>
      <c r="L787" s="60">
        <f t="shared" si="17"/>
        <v>2727.48</v>
      </c>
      <c r="M787" s="55" t="s">
        <v>66</v>
      </c>
    </row>
    <row r="788" spans="2:13" ht="63.75" x14ac:dyDescent="0.2">
      <c r="B788" s="68" t="s">
        <v>785</v>
      </c>
      <c r="C788" s="57" t="s">
        <v>126</v>
      </c>
      <c r="D788" s="58" t="s">
        <v>147</v>
      </c>
      <c r="E788" s="56" t="s">
        <v>186</v>
      </c>
      <c r="F788" s="65">
        <v>40173508</v>
      </c>
      <c r="G788" s="65" t="s">
        <v>2045</v>
      </c>
      <c r="H788" s="63" t="s">
        <v>2046</v>
      </c>
      <c r="I788" s="63" t="s">
        <v>2117</v>
      </c>
      <c r="J788" s="61">
        <v>1</v>
      </c>
      <c r="K788" s="60">
        <v>2611.1999999999998</v>
      </c>
      <c r="L788" s="60">
        <f t="shared" si="17"/>
        <v>2611.1999999999998</v>
      </c>
      <c r="M788" s="55" t="s">
        <v>66</v>
      </c>
    </row>
    <row r="789" spans="2:13" ht="63.75" x14ac:dyDescent="0.2">
      <c r="B789" s="68" t="s">
        <v>785</v>
      </c>
      <c r="C789" s="57" t="s">
        <v>126</v>
      </c>
      <c r="D789" s="58" t="s">
        <v>147</v>
      </c>
      <c r="E789" s="56" t="s">
        <v>186</v>
      </c>
      <c r="F789" s="65" t="s">
        <v>2027</v>
      </c>
      <c r="G789" s="65" t="s">
        <v>2047</v>
      </c>
      <c r="H789" s="63" t="s">
        <v>2048</v>
      </c>
      <c r="I789" s="63" t="s">
        <v>2117</v>
      </c>
      <c r="J789" s="61">
        <v>1</v>
      </c>
      <c r="K789" s="60">
        <v>597.72</v>
      </c>
      <c r="L789" s="60">
        <f t="shared" si="17"/>
        <v>597.72</v>
      </c>
      <c r="M789" s="55" t="s">
        <v>66</v>
      </c>
    </row>
    <row r="790" spans="2:13" ht="76.5" x14ac:dyDescent="0.2">
      <c r="B790" s="68" t="s">
        <v>785</v>
      </c>
      <c r="C790" s="57" t="s">
        <v>126</v>
      </c>
      <c r="D790" s="58" t="s">
        <v>147</v>
      </c>
      <c r="E790" s="56" t="s">
        <v>186</v>
      </c>
      <c r="F790" s="65">
        <v>40173508</v>
      </c>
      <c r="G790" s="65">
        <v>92059431</v>
      </c>
      <c r="H790" s="63" t="s">
        <v>2049</v>
      </c>
      <c r="I790" s="63" t="s">
        <v>2117</v>
      </c>
      <c r="J790" s="61">
        <v>1</v>
      </c>
      <c r="K790" s="60">
        <v>1948.2</v>
      </c>
      <c r="L790" s="60">
        <f t="shared" si="17"/>
        <v>1948.2</v>
      </c>
      <c r="M790" s="55" t="s">
        <v>66</v>
      </c>
    </row>
    <row r="791" spans="2:13" ht="63.75" x14ac:dyDescent="0.2">
      <c r="B791" s="68" t="s">
        <v>785</v>
      </c>
      <c r="C791" s="57" t="s">
        <v>126</v>
      </c>
      <c r="D791" s="58" t="s">
        <v>147</v>
      </c>
      <c r="E791" s="56" t="s">
        <v>186</v>
      </c>
      <c r="F791" s="65" t="s">
        <v>2027</v>
      </c>
      <c r="G791" s="65" t="s">
        <v>2050</v>
      </c>
      <c r="H791" s="63" t="s">
        <v>2051</v>
      </c>
      <c r="I791" s="63" t="s">
        <v>2117</v>
      </c>
      <c r="J791" s="61">
        <v>1</v>
      </c>
      <c r="K791" s="60">
        <v>13931.16</v>
      </c>
      <c r="L791" s="60">
        <f t="shared" si="17"/>
        <v>13931.16</v>
      </c>
      <c r="M791" s="55" t="s">
        <v>66</v>
      </c>
    </row>
    <row r="792" spans="2:13" ht="76.5" x14ac:dyDescent="0.2">
      <c r="B792" s="68" t="s">
        <v>785</v>
      </c>
      <c r="C792" s="57" t="s">
        <v>126</v>
      </c>
      <c r="D792" s="58" t="s">
        <v>147</v>
      </c>
      <c r="E792" s="56" t="s">
        <v>186</v>
      </c>
      <c r="F792" s="65">
        <v>40173508</v>
      </c>
      <c r="G792" s="65" t="s">
        <v>2052</v>
      </c>
      <c r="H792" s="63" t="s">
        <v>2053</v>
      </c>
      <c r="I792" s="63" t="s">
        <v>2117</v>
      </c>
      <c r="J792" s="61">
        <v>1</v>
      </c>
      <c r="K792" s="60">
        <v>488.58</v>
      </c>
      <c r="L792" s="60">
        <f t="shared" si="17"/>
        <v>488.58</v>
      </c>
      <c r="M792" s="55" t="s">
        <v>66</v>
      </c>
    </row>
    <row r="793" spans="2:13" ht="76.5" x14ac:dyDescent="0.2">
      <c r="B793" s="68" t="s">
        <v>785</v>
      </c>
      <c r="C793" s="57" t="s">
        <v>126</v>
      </c>
      <c r="D793" s="58" t="s">
        <v>147</v>
      </c>
      <c r="E793" s="56" t="s">
        <v>186</v>
      </c>
      <c r="F793" s="65">
        <v>40173508</v>
      </c>
      <c r="G793" s="65" t="s">
        <v>2054</v>
      </c>
      <c r="H793" s="63" t="s">
        <v>2055</v>
      </c>
      <c r="I793" s="63" t="s">
        <v>2117</v>
      </c>
      <c r="J793" s="61">
        <v>1</v>
      </c>
      <c r="K793" s="60">
        <v>501.84000000000003</v>
      </c>
      <c r="L793" s="60">
        <f t="shared" si="17"/>
        <v>501.84000000000003</v>
      </c>
      <c r="M793" s="55" t="s">
        <v>66</v>
      </c>
    </row>
    <row r="794" spans="2:13" ht="76.5" x14ac:dyDescent="0.2">
      <c r="B794" s="68" t="s">
        <v>785</v>
      </c>
      <c r="C794" s="57" t="s">
        <v>126</v>
      </c>
      <c r="D794" s="58" t="s">
        <v>147</v>
      </c>
      <c r="E794" s="56" t="s">
        <v>186</v>
      </c>
      <c r="F794" s="65">
        <v>40173508</v>
      </c>
      <c r="G794" s="65" t="s">
        <v>2056</v>
      </c>
      <c r="H794" s="63" t="s">
        <v>2057</v>
      </c>
      <c r="I794" s="63" t="s">
        <v>2117</v>
      </c>
      <c r="J794" s="61">
        <v>1</v>
      </c>
      <c r="K794" s="60">
        <v>584.46</v>
      </c>
      <c r="L794" s="60">
        <f t="shared" si="17"/>
        <v>584.46</v>
      </c>
      <c r="M794" s="55" t="s">
        <v>66</v>
      </c>
    </row>
    <row r="795" spans="2:13" ht="89.25" x14ac:dyDescent="0.2">
      <c r="B795" s="68" t="s">
        <v>785</v>
      </c>
      <c r="C795" s="57" t="s">
        <v>126</v>
      </c>
      <c r="D795" s="58" t="s">
        <v>147</v>
      </c>
      <c r="E795" s="56" t="s">
        <v>186</v>
      </c>
      <c r="F795" s="65">
        <v>40173508</v>
      </c>
      <c r="G795" s="65" t="s">
        <v>2058</v>
      </c>
      <c r="H795" s="63" t="s">
        <v>2059</v>
      </c>
      <c r="I795" s="63" t="s">
        <v>2117</v>
      </c>
      <c r="J795" s="61">
        <v>1</v>
      </c>
      <c r="K795" s="60">
        <v>488.58</v>
      </c>
      <c r="L795" s="60">
        <f t="shared" si="17"/>
        <v>488.58</v>
      </c>
      <c r="M795" s="55" t="s">
        <v>66</v>
      </c>
    </row>
    <row r="796" spans="2:13" ht="89.25" x14ac:dyDescent="0.2">
      <c r="B796" s="68" t="s">
        <v>785</v>
      </c>
      <c r="C796" s="57" t="s">
        <v>126</v>
      </c>
      <c r="D796" s="58" t="s">
        <v>147</v>
      </c>
      <c r="E796" s="56" t="s">
        <v>186</v>
      </c>
      <c r="F796" s="65">
        <v>40173508</v>
      </c>
      <c r="G796" s="65" t="s">
        <v>2060</v>
      </c>
      <c r="H796" s="63" t="s">
        <v>2061</v>
      </c>
      <c r="I796" s="63" t="s">
        <v>2117</v>
      </c>
      <c r="J796" s="61">
        <v>1</v>
      </c>
      <c r="K796" s="60">
        <v>377.40000000000003</v>
      </c>
      <c r="L796" s="60">
        <f t="shared" si="17"/>
        <v>377.40000000000003</v>
      </c>
      <c r="M796" s="55" t="s">
        <v>66</v>
      </c>
    </row>
    <row r="797" spans="2:13" ht="63.75" x14ac:dyDescent="0.2">
      <c r="B797" s="68" t="s">
        <v>785</v>
      </c>
      <c r="C797" s="57" t="s">
        <v>126</v>
      </c>
      <c r="D797" s="58" t="s">
        <v>147</v>
      </c>
      <c r="E797" s="56" t="s">
        <v>186</v>
      </c>
      <c r="F797" s="65">
        <v>40173509</v>
      </c>
      <c r="G797" s="65" t="s">
        <v>2062</v>
      </c>
      <c r="H797" s="63" t="s">
        <v>2063</v>
      </c>
      <c r="I797" s="63" t="s">
        <v>2117</v>
      </c>
      <c r="J797" s="61">
        <v>1</v>
      </c>
      <c r="K797" s="60">
        <v>3993.3</v>
      </c>
      <c r="L797" s="60">
        <f t="shared" si="17"/>
        <v>3993.3</v>
      </c>
      <c r="M797" s="55" t="s">
        <v>66</v>
      </c>
    </row>
    <row r="798" spans="2:13" ht="38.25" x14ac:dyDescent="0.2">
      <c r="B798" s="68" t="s">
        <v>785</v>
      </c>
      <c r="C798" s="57" t="s">
        <v>126</v>
      </c>
      <c r="D798" s="58" t="s">
        <v>147</v>
      </c>
      <c r="E798" s="56" t="s">
        <v>231</v>
      </c>
      <c r="F798" s="65" t="s">
        <v>2027</v>
      </c>
      <c r="G798" s="65" t="s">
        <v>2064</v>
      </c>
      <c r="H798" s="63" t="s">
        <v>2065</v>
      </c>
      <c r="I798" s="63" t="s">
        <v>2117</v>
      </c>
      <c r="J798" s="61">
        <v>1</v>
      </c>
      <c r="K798" s="60">
        <v>1596</v>
      </c>
      <c r="L798" s="60">
        <f t="shared" si="17"/>
        <v>1596</v>
      </c>
      <c r="M798" s="55" t="s">
        <v>66</v>
      </c>
    </row>
    <row r="799" spans="2:13" ht="63.75" x14ac:dyDescent="0.2">
      <c r="B799" s="68" t="s">
        <v>785</v>
      </c>
      <c r="C799" s="57" t="s">
        <v>126</v>
      </c>
      <c r="D799" s="58" t="s">
        <v>147</v>
      </c>
      <c r="E799" s="56" t="s">
        <v>231</v>
      </c>
      <c r="F799" s="65" t="s">
        <v>2027</v>
      </c>
      <c r="G799" s="65" t="s">
        <v>2066</v>
      </c>
      <c r="H799" s="63" t="s">
        <v>2067</v>
      </c>
      <c r="I799" s="63" t="s">
        <v>2117</v>
      </c>
      <c r="J799" s="61">
        <v>1</v>
      </c>
      <c r="K799" s="60">
        <v>569.16</v>
      </c>
      <c r="L799" s="60">
        <f t="shared" si="17"/>
        <v>569.16</v>
      </c>
      <c r="M799" s="55" t="s">
        <v>66</v>
      </c>
    </row>
    <row r="800" spans="2:13" ht="63.75" x14ac:dyDescent="0.2">
      <c r="B800" s="68" t="s">
        <v>785</v>
      </c>
      <c r="C800" s="57" t="s">
        <v>126</v>
      </c>
      <c r="D800" s="58" t="s">
        <v>147</v>
      </c>
      <c r="E800" s="56" t="s">
        <v>231</v>
      </c>
      <c r="F800" s="65" t="s">
        <v>2027</v>
      </c>
      <c r="G800" s="65" t="s">
        <v>2066</v>
      </c>
      <c r="H800" s="63" t="s">
        <v>2068</v>
      </c>
      <c r="I800" s="63" t="s">
        <v>2117</v>
      </c>
      <c r="J800" s="61">
        <v>1</v>
      </c>
      <c r="K800" s="60">
        <v>630.36</v>
      </c>
      <c r="L800" s="60">
        <f t="shared" si="17"/>
        <v>630.36</v>
      </c>
      <c r="M800" s="55" t="s">
        <v>66</v>
      </c>
    </row>
    <row r="801" spans="2:13" ht="63.75" x14ac:dyDescent="0.2">
      <c r="B801" s="68" t="s">
        <v>785</v>
      </c>
      <c r="C801" s="57" t="s">
        <v>126</v>
      </c>
      <c r="D801" s="58" t="s">
        <v>147</v>
      </c>
      <c r="E801" s="56" t="s">
        <v>231</v>
      </c>
      <c r="F801" s="65">
        <v>40173508</v>
      </c>
      <c r="G801" s="65">
        <v>92031260</v>
      </c>
      <c r="H801" s="63" t="s">
        <v>2069</v>
      </c>
      <c r="I801" s="63" t="s">
        <v>2117</v>
      </c>
      <c r="J801" s="61">
        <v>1</v>
      </c>
      <c r="K801" s="60">
        <v>948.6</v>
      </c>
      <c r="L801" s="60">
        <f t="shared" si="17"/>
        <v>948.6</v>
      </c>
      <c r="M801" s="55" t="s">
        <v>66</v>
      </c>
    </row>
    <row r="802" spans="2:13" ht="63.75" x14ac:dyDescent="0.2">
      <c r="B802" s="68" t="s">
        <v>785</v>
      </c>
      <c r="C802" s="57" t="s">
        <v>126</v>
      </c>
      <c r="D802" s="58" t="s">
        <v>147</v>
      </c>
      <c r="E802" s="56" t="s">
        <v>231</v>
      </c>
      <c r="F802" s="65">
        <v>40173508</v>
      </c>
      <c r="G802" s="65" t="s">
        <v>2070</v>
      </c>
      <c r="H802" s="63" t="s">
        <v>2071</v>
      </c>
      <c r="I802" s="63" t="s">
        <v>2117</v>
      </c>
      <c r="J802" s="61">
        <v>1</v>
      </c>
      <c r="K802" s="60">
        <v>620.16</v>
      </c>
      <c r="L802" s="60">
        <f t="shared" si="17"/>
        <v>620.16</v>
      </c>
      <c r="M802" s="55" t="s">
        <v>66</v>
      </c>
    </row>
    <row r="803" spans="2:13" ht="63.75" x14ac:dyDescent="0.2">
      <c r="B803" s="68" t="s">
        <v>785</v>
      </c>
      <c r="C803" s="57" t="s">
        <v>126</v>
      </c>
      <c r="D803" s="58" t="s">
        <v>147</v>
      </c>
      <c r="E803" s="56" t="s">
        <v>231</v>
      </c>
      <c r="F803" s="65">
        <v>40173508</v>
      </c>
      <c r="G803" s="65" t="s">
        <v>2070</v>
      </c>
      <c r="H803" s="63" t="s">
        <v>2072</v>
      </c>
      <c r="I803" s="63" t="s">
        <v>2117</v>
      </c>
      <c r="J803" s="61">
        <v>1</v>
      </c>
      <c r="K803" s="60">
        <v>879.24</v>
      </c>
      <c r="L803" s="60">
        <f>+J803*K803</f>
        <v>879.24</v>
      </c>
      <c r="M803" s="55" t="s">
        <v>66</v>
      </c>
    </row>
    <row r="804" spans="2:13" ht="63.75" x14ac:dyDescent="0.2">
      <c r="B804" s="68" t="s">
        <v>785</v>
      </c>
      <c r="C804" s="57" t="s">
        <v>126</v>
      </c>
      <c r="D804" s="58" t="s">
        <v>147</v>
      </c>
      <c r="E804" s="56" t="s">
        <v>231</v>
      </c>
      <c r="F804" s="65">
        <v>40173508</v>
      </c>
      <c r="G804" s="65" t="s">
        <v>2070</v>
      </c>
      <c r="H804" s="63" t="s">
        <v>2073</v>
      </c>
      <c r="I804" s="63" t="s">
        <v>2117</v>
      </c>
      <c r="J804" s="61">
        <v>1</v>
      </c>
      <c r="K804" s="60">
        <v>1853.3400000000001</v>
      </c>
      <c r="L804" s="60">
        <f>+J804*K804</f>
        <v>1853.3400000000001</v>
      </c>
      <c r="M804" s="55" t="s">
        <v>66</v>
      </c>
    </row>
    <row r="805" spans="2:13" ht="51" x14ac:dyDescent="0.2">
      <c r="B805" s="68" t="s">
        <v>785</v>
      </c>
      <c r="C805" s="57" t="s">
        <v>126</v>
      </c>
      <c r="D805" s="58" t="s">
        <v>147</v>
      </c>
      <c r="E805" s="56" t="s">
        <v>231</v>
      </c>
      <c r="F805" s="65">
        <v>40173508</v>
      </c>
      <c r="G805" s="65" t="s">
        <v>2074</v>
      </c>
      <c r="H805" s="63" t="s">
        <v>2075</v>
      </c>
      <c r="I805" s="63" t="s">
        <v>2117</v>
      </c>
      <c r="J805" s="61">
        <v>1</v>
      </c>
      <c r="K805" s="60">
        <v>723</v>
      </c>
      <c r="L805" s="60">
        <f t="shared" ref="L805:L868" si="18">J805*K805</f>
        <v>723</v>
      </c>
      <c r="M805" s="55" t="s">
        <v>66</v>
      </c>
    </row>
    <row r="806" spans="2:13" ht="51" x14ac:dyDescent="0.2">
      <c r="B806" s="68" t="s">
        <v>785</v>
      </c>
      <c r="C806" s="57" t="s">
        <v>126</v>
      </c>
      <c r="D806" s="58" t="s">
        <v>147</v>
      </c>
      <c r="E806" s="56" t="s">
        <v>231</v>
      </c>
      <c r="F806" s="65">
        <v>40173508</v>
      </c>
      <c r="G806" s="65" t="s">
        <v>2076</v>
      </c>
      <c r="H806" s="63" t="s">
        <v>2077</v>
      </c>
      <c r="I806" s="63" t="s">
        <v>2117</v>
      </c>
      <c r="J806" s="61">
        <v>1</v>
      </c>
      <c r="K806" s="60">
        <v>995</v>
      </c>
      <c r="L806" s="60">
        <f t="shared" si="18"/>
        <v>995</v>
      </c>
      <c r="M806" s="55" t="s">
        <v>66</v>
      </c>
    </row>
    <row r="807" spans="2:13" ht="51" x14ac:dyDescent="0.2">
      <c r="B807" s="68" t="s">
        <v>785</v>
      </c>
      <c r="C807" s="57" t="s">
        <v>126</v>
      </c>
      <c r="D807" s="58" t="s">
        <v>147</v>
      </c>
      <c r="E807" s="56" t="s">
        <v>231</v>
      </c>
      <c r="F807" s="65">
        <v>40173508</v>
      </c>
      <c r="G807" s="65" t="s">
        <v>2078</v>
      </c>
      <c r="H807" s="63" t="s">
        <v>2079</v>
      </c>
      <c r="I807" s="63" t="s">
        <v>2117</v>
      </c>
      <c r="J807" s="61">
        <v>1</v>
      </c>
      <c r="K807" s="60">
        <v>1093</v>
      </c>
      <c r="L807" s="60">
        <f t="shared" si="18"/>
        <v>1093</v>
      </c>
      <c r="M807" s="55" t="s">
        <v>66</v>
      </c>
    </row>
    <row r="808" spans="2:13" ht="76.5" x14ac:dyDescent="0.2">
      <c r="B808" s="68" t="s">
        <v>785</v>
      </c>
      <c r="C808" s="57" t="s">
        <v>126</v>
      </c>
      <c r="D808" s="58" t="s">
        <v>147</v>
      </c>
      <c r="E808" s="56" t="s">
        <v>231</v>
      </c>
      <c r="F808" s="65">
        <v>40173508</v>
      </c>
      <c r="G808" s="65" t="s">
        <v>2080</v>
      </c>
      <c r="H808" s="63" t="s">
        <v>2081</v>
      </c>
      <c r="I808" s="63" t="s">
        <v>2117</v>
      </c>
      <c r="J808" s="61">
        <v>1</v>
      </c>
      <c r="K808" s="60">
        <v>882.30000000000007</v>
      </c>
      <c r="L808" s="60">
        <f t="shared" si="18"/>
        <v>882.30000000000007</v>
      </c>
      <c r="M808" s="55" t="s">
        <v>66</v>
      </c>
    </row>
    <row r="809" spans="2:13" ht="63.75" x14ac:dyDescent="0.2">
      <c r="B809" s="68" t="s">
        <v>785</v>
      </c>
      <c r="C809" s="57" t="s">
        <v>126</v>
      </c>
      <c r="D809" s="58" t="s">
        <v>147</v>
      </c>
      <c r="E809" s="56" t="s">
        <v>231</v>
      </c>
      <c r="F809" s="65">
        <v>40173508</v>
      </c>
      <c r="G809" s="65" t="s">
        <v>2082</v>
      </c>
      <c r="H809" s="63" t="s">
        <v>2083</v>
      </c>
      <c r="I809" s="63" t="s">
        <v>2117</v>
      </c>
      <c r="J809" s="61">
        <v>1</v>
      </c>
      <c r="K809" s="60">
        <v>1333.14</v>
      </c>
      <c r="L809" s="60">
        <f t="shared" si="18"/>
        <v>1333.14</v>
      </c>
      <c r="M809" s="55" t="s">
        <v>66</v>
      </c>
    </row>
    <row r="810" spans="2:13" ht="63.75" x14ac:dyDescent="0.2">
      <c r="B810" s="68" t="s">
        <v>785</v>
      </c>
      <c r="C810" s="57" t="s">
        <v>126</v>
      </c>
      <c r="D810" s="58" t="s">
        <v>147</v>
      </c>
      <c r="E810" s="56" t="s">
        <v>231</v>
      </c>
      <c r="F810" s="65">
        <v>40173508</v>
      </c>
      <c r="G810" s="65" t="s">
        <v>2084</v>
      </c>
      <c r="H810" s="63" t="s">
        <v>2085</v>
      </c>
      <c r="I810" s="63" t="s">
        <v>2117</v>
      </c>
      <c r="J810" s="61">
        <v>1</v>
      </c>
      <c r="K810" s="60">
        <v>869.04</v>
      </c>
      <c r="L810" s="60">
        <f t="shared" si="18"/>
        <v>869.04</v>
      </c>
      <c r="M810" s="55" t="s">
        <v>66</v>
      </c>
    </row>
    <row r="811" spans="2:13" ht="63.75" x14ac:dyDescent="0.2">
      <c r="B811" s="68" t="s">
        <v>785</v>
      </c>
      <c r="C811" s="57" t="s">
        <v>126</v>
      </c>
      <c r="D811" s="58" t="s">
        <v>147</v>
      </c>
      <c r="E811" s="56" t="s">
        <v>231</v>
      </c>
      <c r="F811" s="65">
        <v>40173508</v>
      </c>
      <c r="G811" s="65" t="s">
        <v>2084</v>
      </c>
      <c r="H811" s="63" t="s">
        <v>2086</v>
      </c>
      <c r="I811" s="63" t="s">
        <v>2117</v>
      </c>
      <c r="J811" s="61">
        <v>1</v>
      </c>
      <c r="K811" s="60">
        <v>1297.44</v>
      </c>
      <c r="L811" s="60">
        <f t="shared" si="18"/>
        <v>1297.44</v>
      </c>
      <c r="M811" s="55" t="s">
        <v>66</v>
      </c>
    </row>
    <row r="812" spans="2:13" ht="51" x14ac:dyDescent="0.2">
      <c r="B812" s="68" t="s">
        <v>785</v>
      </c>
      <c r="C812" s="57" t="s">
        <v>126</v>
      </c>
      <c r="D812" s="58" t="s">
        <v>147</v>
      </c>
      <c r="E812" s="56" t="s">
        <v>231</v>
      </c>
      <c r="F812" s="65">
        <v>40173508</v>
      </c>
      <c r="G812" s="65" t="s">
        <v>2087</v>
      </c>
      <c r="H812" s="63" t="s">
        <v>2088</v>
      </c>
      <c r="I812" s="63" t="s">
        <v>2117</v>
      </c>
      <c r="J812" s="61">
        <v>1</v>
      </c>
      <c r="K812" s="60">
        <v>5890.5</v>
      </c>
      <c r="L812" s="60">
        <f t="shared" si="18"/>
        <v>5890.5</v>
      </c>
      <c r="M812" s="55" t="s">
        <v>66</v>
      </c>
    </row>
    <row r="813" spans="2:13" ht="63.75" x14ac:dyDescent="0.2">
      <c r="B813" s="68" t="s">
        <v>785</v>
      </c>
      <c r="C813" s="57" t="s">
        <v>126</v>
      </c>
      <c r="D813" s="58" t="s">
        <v>147</v>
      </c>
      <c r="E813" s="56" t="s">
        <v>231</v>
      </c>
      <c r="F813" s="65" t="s">
        <v>2027</v>
      </c>
      <c r="G813" s="65" t="s">
        <v>2089</v>
      </c>
      <c r="H813" s="63" t="s">
        <v>2090</v>
      </c>
      <c r="I813" s="63" t="s">
        <v>2117</v>
      </c>
      <c r="J813" s="61">
        <v>1</v>
      </c>
      <c r="K813" s="60">
        <v>17910.18</v>
      </c>
      <c r="L813" s="60">
        <f t="shared" si="18"/>
        <v>17910.18</v>
      </c>
      <c r="M813" s="55" t="s">
        <v>66</v>
      </c>
    </row>
    <row r="814" spans="2:13" ht="76.5" x14ac:dyDescent="0.2">
      <c r="B814" s="68" t="s">
        <v>785</v>
      </c>
      <c r="C814" s="57" t="s">
        <v>126</v>
      </c>
      <c r="D814" s="58" t="s">
        <v>147</v>
      </c>
      <c r="E814" s="56" t="s">
        <v>231</v>
      </c>
      <c r="F814" s="65" t="s">
        <v>2027</v>
      </c>
      <c r="G814" s="65" t="s">
        <v>2091</v>
      </c>
      <c r="H814" s="63" t="s">
        <v>2092</v>
      </c>
      <c r="I814" s="63" t="s">
        <v>2117</v>
      </c>
      <c r="J814" s="61">
        <v>1</v>
      </c>
      <c r="K814" s="60">
        <v>9760.380000000001</v>
      </c>
      <c r="L814" s="60">
        <f t="shared" si="18"/>
        <v>9760.380000000001</v>
      </c>
      <c r="M814" s="55" t="s">
        <v>66</v>
      </c>
    </row>
    <row r="815" spans="2:13" ht="63.75" x14ac:dyDescent="0.2">
      <c r="B815" s="68" t="s">
        <v>785</v>
      </c>
      <c r="C815" s="57" t="s">
        <v>126</v>
      </c>
      <c r="D815" s="58" t="s">
        <v>147</v>
      </c>
      <c r="E815" s="56" t="s">
        <v>231</v>
      </c>
      <c r="F815" s="65">
        <v>40173508</v>
      </c>
      <c r="G815" s="65" t="s">
        <v>2093</v>
      </c>
      <c r="H815" s="63" t="s">
        <v>2094</v>
      </c>
      <c r="I815" s="63" t="s">
        <v>2117</v>
      </c>
      <c r="J815" s="61">
        <v>1</v>
      </c>
      <c r="K815" s="60">
        <v>1990.02</v>
      </c>
      <c r="L815" s="60">
        <f t="shared" si="18"/>
        <v>1990.02</v>
      </c>
      <c r="M815" s="55" t="s">
        <v>66</v>
      </c>
    </row>
    <row r="816" spans="2:13" ht="38.25" x14ac:dyDescent="0.2">
      <c r="B816" s="68" t="s">
        <v>785</v>
      </c>
      <c r="C816" s="57" t="s">
        <v>126</v>
      </c>
      <c r="D816" s="58" t="s">
        <v>147</v>
      </c>
      <c r="E816" s="56" t="s">
        <v>231</v>
      </c>
      <c r="F816" s="65">
        <v>40173508</v>
      </c>
      <c r="G816" s="65" t="s">
        <v>2095</v>
      </c>
      <c r="H816" s="63" t="s">
        <v>2096</v>
      </c>
      <c r="I816" s="63" t="s">
        <v>2117</v>
      </c>
      <c r="J816" s="61">
        <v>1</v>
      </c>
      <c r="K816" s="60">
        <v>721</v>
      </c>
      <c r="L816" s="60">
        <f t="shared" si="18"/>
        <v>721</v>
      </c>
      <c r="M816" s="55" t="s">
        <v>66</v>
      </c>
    </row>
    <row r="817" spans="2:13" ht="63.75" x14ac:dyDescent="0.2">
      <c r="B817" s="68" t="s">
        <v>785</v>
      </c>
      <c r="C817" s="57" t="s">
        <v>126</v>
      </c>
      <c r="D817" s="58" t="s">
        <v>147</v>
      </c>
      <c r="E817" s="56" t="s">
        <v>1939</v>
      </c>
      <c r="F817" s="65" t="s">
        <v>2027</v>
      </c>
      <c r="G817" s="65" t="s">
        <v>2097</v>
      </c>
      <c r="H817" s="63" t="s">
        <v>2098</v>
      </c>
      <c r="I817" s="63" t="s">
        <v>2117</v>
      </c>
      <c r="J817" s="61">
        <v>1</v>
      </c>
      <c r="K817" s="60">
        <v>493.68</v>
      </c>
      <c r="L817" s="60">
        <f t="shared" si="18"/>
        <v>493.68</v>
      </c>
      <c r="M817" s="55" t="s">
        <v>66</v>
      </c>
    </row>
    <row r="818" spans="2:13" ht="63.75" x14ac:dyDescent="0.2">
      <c r="B818" s="68" t="s">
        <v>785</v>
      </c>
      <c r="C818" s="57" t="s">
        <v>126</v>
      </c>
      <c r="D818" s="58" t="s">
        <v>147</v>
      </c>
      <c r="E818" s="56" t="s">
        <v>263</v>
      </c>
      <c r="F818" s="65" t="s">
        <v>2027</v>
      </c>
      <c r="G818" s="65" t="s">
        <v>2099</v>
      </c>
      <c r="H818" s="63" t="s">
        <v>2100</v>
      </c>
      <c r="I818" s="63" t="s">
        <v>2117</v>
      </c>
      <c r="J818" s="61">
        <v>1</v>
      </c>
      <c r="K818" s="60">
        <v>156.06</v>
      </c>
      <c r="L818" s="60">
        <f t="shared" si="18"/>
        <v>156.06</v>
      </c>
      <c r="M818" s="55" t="s">
        <v>66</v>
      </c>
    </row>
    <row r="819" spans="2:13" ht="51" x14ac:dyDescent="0.2">
      <c r="B819" s="68" t="s">
        <v>785</v>
      </c>
      <c r="C819" s="57" t="s">
        <v>126</v>
      </c>
      <c r="D819" s="58" t="s">
        <v>225</v>
      </c>
      <c r="E819" s="56" t="s">
        <v>159</v>
      </c>
      <c r="F819" s="65" t="s">
        <v>2101</v>
      </c>
      <c r="G819" s="65" t="s">
        <v>2102</v>
      </c>
      <c r="H819" s="63" t="s">
        <v>2103</v>
      </c>
      <c r="I819" s="63" t="s">
        <v>2117</v>
      </c>
      <c r="J819" s="61">
        <v>1</v>
      </c>
      <c r="K819" s="60">
        <v>306</v>
      </c>
      <c r="L819" s="60">
        <f t="shared" si="18"/>
        <v>306</v>
      </c>
      <c r="M819" s="55" t="s">
        <v>66</v>
      </c>
    </row>
    <row r="820" spans="2:13" ht="63.75" x14ac:dyDescent="0.2">
      <c r="B820" s="68" t="s">
        <v>785</v>
      </c>
      <c r="C820" s="57" t="s">
        <v>126</v>
      </c>
      <c r="D820" s="58" t="s">
        <v>225</v>
      </c>
      <c r="E820" s="56" t="s">
        <v>159</v>
      </c>
      <c r="F820" s="65" t="s">
        <v>2101</v>
      </c>
      <c r="G820" s="65" t="s">
        <v>2104</v>
      </c>
      <c r="H820" s="63" t="s">
        <v>2105</v>
      </c>
      <c r="I820" s="63" t="s">
        <v>2117</v>
      </c>
      <c r="J820" s="61">
        <v>1</v>
      </c>
      <c r="K820" s="60">
        <v>1651.38</v>
      </c>
      <c r="L820" s="60">
        <f t="shared" si="18"/>
        <v>1651.38</v>
      </c>
      <c r="M820" s="55" t="s">
        <v>66</v>
      </c>
    </row>
    <row r="821" spans="2:13" ht="63.75" x14ac:dyDescent="0.2">
      <c r="B821" s="68" t="s">
        <v>785</v>
      </c>
      <c r="C821" s="57" t="s">
        <v>126</v>
      </c>
      <c r="D821" s="58" t="s">
        <v>225</v>
      </c>
      <c r="E821" s="56" t="s">
        <v>159</v>
      </c>
      <c r="F821" s="65" t="s">
        <v>2101</v>
      </c>
      <c r="G821" s="65" t="s">
        <v>2106</v>
      </c>
      <c r="H821" s="63" t="s">
        <v>2107</v>
      </c>
      <c r="I821" s="63" t="s">
        <v>2117</v>
      </c>
      <c r="J821" s="61">
        <v>1</v>
      </c>
      <c r="K821" s="60">
        <v>1267.8600000000001</v>
      </c>
      <c r="L821" s="60">
        <f t="shared" si="18"/>
        <v>1267.8600000000001</v>
      </c>
      <c r="M821" s="55" t="s">
        <v>66</v>
      </c>
    </row>
    <row r="822" spans="2:13" ht="63.75" x14ac:dyDescent="0.2">
      <c r="B822" s="68" t="s">
        <v>785</v>
      </c>
      <c r="C822" s="57" t="s">
        <v>126</v>
      </c>
      <c r="D822" s="58" t="s">
        <v>225</v>
      </c>
      <c r="E822" s="56" t="s">
        <v>159</v>
      </c>
      <c r="F822" s="65" t="s">
        <v>2101</v>
      </c>
      <c r="G822" s="65" t="s">
        <v>2108</v>
      </c>
      <c r="H822" s="63" t="s">
        <v>2109</v>
      </c>
      <c r="I822" s="63" t="s">
        <v>2117</v>
      </c>
      <c r="J822" s="61">
        <v>1</v>
      </c>
      <c r="K822" s="60">
        <v>2735.64</v>
      </c>
      <c r="L822" s="60">
        <f t="shared" si="18"/>
        <v>2735.64</v>
      </c>
      <c r="M822" s="55" t="s">
        <v>66</v>
      </c>
    </row>
    <row r="823" spans="2:13" ht="76.5" x14ac:dyDescent="0.2">
      <c r="B823" s="68" t="s">
        <v>785</v>
      </c>
      <c r="C823" s="57" t="s">
        <v>126</v>
      </c>
      <c r="D823" s="58" t="s">
        <v>225</v>
      </c>
      <c r="E823" s="56" t="s">
        <v>159</v>
      </c>
      <c r="F823" s="65" t="s">
        <v>2101</v>
      </c>
      <c r="G823" s="65" t="s">
        <v>2110</v>
      </c>
      <c r="H823" s="63" t="s">
        <v>2111</v>
      </c>
      <c r="I823" s="63" t="s">
        <v>2117</v>
      </c>
      <c r="J823" s="61">
        <v>1</v>
      </c>
      <c r="K823" s="60">
        <v>900.66</v>
      </c>
      <c r="L823" s="60">
        <f t="shared" si="18"/>
        <v>900.66</v>
      </c>
      <c r="M823" s="55" t="s">
        <v>66</v>
      </c>
    </row>
    <row r="824" spans="2:13" ht="51" x14ac:dyDescent="0.2">
      <c r="B824" s="68" t="s">
        <v>785</v>
      </c>
      <c r="C824" s="57" t="s">
        <v>126</v>
      </c>
      <c r="D824" s="58" t="s">
        <v>225</v>
      </c>
      <c r="E824" s="56" t="s">
        <v>159</v>
      </c>
      <c r="F824" s="65" t="s">
        <v>2101</v>
      </c>
      <c r="G824" s="65" t="s">
        <v>2112</v>
      </c>
      <c r="H824" s="63" t="s">
        <v>2113</v>
      </c>
      <c r="I824" s="63" t="s">
        <v>2117</v>
      </c>
      <c r="J824" s="61">
        <v>1</v>
      </c>
      <c r="K824" s="60">
        <v>730.32</v>
      </c>
      <c r="L824" s="60">
        <f t="shared" si="18"/>
        <v>730.32</v>
      </c>
      <c r="M824" s="55" t="s">
        <v>66</v>
      </c>
    </row>
    <row r="825" spans="2:13" ht="63.75" x14ac:dyDescent="0.2">
      <c r="B825" s="68" t="s">
        <v>785</v>
      </c>
      <c r="C825" s="57" t="s">
        <v>126</v>
      </c>
      <c r="D825" s="58" t="s">
        <v>225</v>
      </c>
      <c r="E825" s="56" t="s">
        <v>159</v>
      </c>
      <c r="F825" s="65" t="s">
        <v>2101</v>
      </c>
      <c r="G825" s="65" t="s">
        <v>2114</v>
      </c>
      <c r="H825" s="63" t="s">
        <v>2115</v>
      </c>
      <c r="I825" s="63" t="s">
        <v>2117</v>
      </c>
      <c r="J825" s="61">
        <v>1</v>
      </c>
      <c r="K825" s="60">
        <v>5003.1000000000004</v>
      </c>
      <c r="L825" s="60">
        <f t="shared" si="18"/>
        <v>5003.1000000000004</v>
      </c>
      <c r="M825" s="55" t="s">
        <v>66</v>
      </c>
    </row>
    <row r="826" spans="2:13" ht="63.75" x14ac:dyDescent="0.2">
      <c r="B826" s="68" t="s">
        <v>785</v>
      </c>
      <c r="C826" s="57" t="s">
        <v>126</v>
      </c>
      <c r="D826" s="58" t="s">
        <v>225</v>
      </c>
      <c r="E826" s="56" t="s">
        <v>159</v>
      </c>
      <c r="F826" s="65">
        <v>40174608</v>
      </c>
      <c r="G826" s="65">
        <v>92059328</v>
      </c>
      <c r="H826" s="63" t="s">
        <v>2116</v>
      </c>
      <c r="I826" s="63" t="s">
        <v>2117</v>
      </c>
      <c r="J826" s="61">
        <v>1</v>
      </c>
      <c r="K826" s="60">
        <v>7214.46</v>
      </c>
      <c r="L826" s="60">
        <f t="shared" si="18"/>
        <v>7214.46</v>
      </c>
      <c r="M826" s="55" t="s">
        <v>66</v>
      </c>
    </row>
    <row r="827" spans="2:13" ht="89.25" x14ac:dyDescent="0.2">
      <c r="B827" s="68" t="s">
        <v>785</v>
      </c>
      <c r="C827" s="57" t="s">
        <v>126</v>
      </c>
      <c r="D827" s="58" t="s">
        <v>225</v>
      </c>
      <c r="E827" s="56" t="s">
        <v>159</v>
      </c>
      <c r="F827" s="65" t="s">
        <v>2101</v>
      </c>
      <c r="G827" s="65" t="s">
        <v>2118</v>
      </c>
      <c r="H827" s="63" t="s">
        <v>2119</v>
      </c>
      <c r="I827" s="63" t="s">
        <v>2117</v>
      </c>
      <c r="J827" s="61">
        <v>1</v>
      </c>
      <c r="K827" s="60">
        <v>2416.38</v>
      </c>
      <c r="L827" s="60">
        <f t="shared" si="18"/>
        <v>2416.38</v>
      </c>
      <c r="M827" s="55" t="s">
        <v>66</v>
      </c>
    </row>
    <row r="828" spans="2:13" ht="51" x14ac:dyDescent="0.2">
      <c r="B828" s="68" t="s">
        <v>785</v>
      </c>
      <c r="C828" s="57" t="s">
        <v>126</v>
      </c>
      <c r="D828" s="58" t="s">
        <v>225</v>
      </c>
      <c r="E828" s="56" t="s">
        <v>101</v>
      </c>
      <c r="F828" s="65" t="s">
        <v>2101</v>
      </c>
      <c r="G828" s="65" t="s">
        <v>2120</v>
      </c>
      <c r="H828" s="63" t="s">
        <v>2121</v>
      </c>
      <c r="I828" s="63" t="s">
        <v>2117</v>
      </c>
      <c r="J828" s="61">
        <v>1</v>
      </c>
      <c r="K828" s="60">
        <v>142.80000000000001</v>
      </c>
      <c r="L828" s="60">
        <f t="shared" si="18"/>
        <v>142.80000000000001</v>
      </c>
      <c r="M828" s="55" t="s">
        <v>66</v>
      </c>
    </row>
    <row r="829" spans="2:13" ht="63.75" x14ac:dyDescent="0.2">
      <c r="B829" s="68" t="s">
        <v>785</v>
      </c>
      <c r="C829" s="57" t="s">
        <v>126</v>
      </c>
      <c r="D829" s="58" t="s">
        <v>225</v>
      </c>
      <c r="E829" s="56" t="s">
        <v>231</v>
      </c>
      <c r="F829" s="65" t="s">
        <v>2101</v>
      </c>
      <c r="G829" s="65" t="s">
        <v>2122</v>
      </c>
      <c r="H829" s="63" t="s">
        <v>2123</v>
      </c>
      <c r="I829" s="63" t="s">
        <v>2117</v>
      </c>
      <c r="J829" s="61">
        <v>1</v>
      </c>
      <c r="K829" s="60">
        <v>905.76</v>
      </c>
      <c r="L829" s="60">
        <f t="shared" si="18"/>
        <v>905.76</v>
      </c>
      <c r="M829" s="55" t="s">
        <v>66</v>
      </c>
    </row>
    <row r="830" spans="2:13" ht="63.75" x14ac:dyDescent="0.2">
      <c r="B830" s="68" t="s">
        <v>785</v>
      </c>
      <c r="C830" s="57" t="s">
        <v>126</v>
      </c>
      <c r="D830" s="58" t="s">
        <v>225</v>
      </c>
      <c r="E830" s="56" t="s">
        <v>231</v>
      </c>
      <c r="F830" s="65" t="s">
        <v>2101</v>
      </c>
      <c r="G830" s="65" t="s">
        <v>2124</v>
      </c>
      <c r="H830" s="63" t="s">
        <v>2125</v>
      </c>
      <c r="I830" s="63" t="s">
        <v>2117</v>
      </c>
      <c r="J830" s="61">
        <v>1</v>
      </c>
      <c r="K830" s="60">
        <v>302.94</v>
      </c>
      <c r="L830" s="60">
        <f t="shared" si="18"/>
        <v>302.94</v>
      </c>
      <c r="M830" s="55" t="s">
        <v>66</v>
      </c>
    </row>
    <row r="831" spans="2:13" ht="51" x14ac:dyDescent="0.2">
      <c r="B831" s="68" t="s">
        <v>785</v>
      </c>
      <c r="C831" s="57" t="s">
        <v>126</v>
      </c>
      <c r="D831" s="58" t="s">
        <v>225</v>
      </c>
      <c r="E831" s="56" t="s">
        <v>231</v>
      </c>
      <c r="F831" s="65" t="s">
        <v>2126</v>
      </c>
      <c r="G831" s="65" t="s">
        <v>2127</v>
      </c>
      <c r="H831" s="63" t="s">
        <v>2128</v>
      </c>
      <c r="I831" s="63" t="s">
        <v>2117</v>
      </c>
      <c r="J831" s="61">
        <v>1</v>
      </c>
      <c r="K831" s="60">
        <v>512.04</v>
      </c>
      <c r="L831" s="60">
        <f t="shared" si="18"/>
        <v>512.04</v>
      </c>
      <c r="M831" s="55" t="s">
        <v>66</v>
      </c>
    </row>
    <row r="832" spans="2:13" ht="51" x14ac:dyDescent="0.2">
      <c r="B832" s="68" t="s">
        <v>785</v>
      </c>
      <c r="C832" s="57" t="s">
        <v>126</v>
      </c>
      <c r="D832" s="58" t="s">
        <v>225</v>
      </c>
      <c r="E832" s="56" t="s">
        <v>263</v>
      </c>
      <c r="F832" s="65" t="s">
        <v>2101</v>
      </c>
      <c r="G832" s="65" t="s">
        <v>2129</v>
      </c>
      <c r="H832" s="63" t="s">
        <v>2130</v>
      </c>
      <c r="I832" s="63" t="s">
        <v>2117</v>
      </c>
      <c r="J832" s="61">
        <v>1</v>
      </c>
      <c r="K832" s="60">
        <v>1908.42</v>
      </c>
      <c r="L832" s="60">
        <f t="shared" si="18"/>
        <v>1908.42</v>
      </c>
      <c r="M832" s="55" t="s">
        <v>66</v>
      </c>
    </row>
    <row r="833" spans="2:13" ht="38.25" x14ac:dyDescent="0.2">
      <c r="B833" s="68" t="s">
        <v>785</v>
      </c>
      <c r="C833" s="57" t="s">
        <v>126</v>
      </c>
      <c r="D833" s="58" t="s">
        <v>225</v>
      </c>
      <c r="E833" s="56" t="s">
        <v>263</v>
      </c>
      <c r="F833" s="65" t="s">
        <v>2101</v>
      </c>
      <c r="G833" s="65" t="s">
        <v>2129</v>
      </c>
      <c r="H833" s="63" t="s">
        <v>2131</v>
      </c>
      <c r="I833" s="63" t="s">
        <v>2117</v>
      </c>
      <c r="J833" s="61">
        <v>1</v>
      </c>
      <c r="K833" s="60">
        <v>1564</v>
      </c>
      <c r="L833" s="60">
        <f t="shared" si="18"/>
        <v>1564</v>
      </c>
      <c r="M833" s="55" t="s">
        <v>66</v>
      </c>
    </row>
    <row r="834" spans="2:13" ht="76.5" x14ac:dyDescent="0.2">
      <c r="B834" s="68" t="s">
        <v>785</v>
      </c>
      <c r="C834" s="57" t="s">
        <v>126</v>
      </c>
      <c r="D834" s="58" t="s">
        <v>225</v>
      </c>
      <c r="E834" s="56" t="s">
        <v>263</v>
      </c>
      <c r="F834" s="65">
        <v>40174608</v>
      </c>
      <c r="G834" s="65">
        <v>92073213</v>
      </c>
      <c r="H834" s="63" t="s">
        <v>2132</v>
      </c>
      <c r="I834" s="63" t="s">
        <v>2117</v>
      </c>
      <c r="J834" s="61">
        <v>1</v>
      </c>
      <c r="K834" s="60">
        <v>2387.8200000000002</v>
      </c>
      <c r="L834" s="60">
        <f t="shared" si="18"/>
        <v>2387.8200000000002</v>
      </c>
      <c r="M834" s="55" t="s">
        <v>66</v>
      </c>
    </row>
    <row r="835" spans="2:13" ht="51" x14ac:dyDescent="0.2">
      <c r="B835" s="68" t="s">
        <v>785</v>
      </c>
      <c r="C835" s="57" t="s">
        <v>126</v>
      </c>
      <c r="D835" s="58" t="s">
        <v>225</v>
      </c>
      <c r="E835" s="56" t="s">
        <v>263</v>
      </c>
      <c r="F835" s="65" t="s">
        <v>2101</v>
      </c>
      <c r="G835" s="65" t="s">
        <v>2133</v>
      </c>
      <c r="H835" s="63" t="s">
        <v>2134</v>
      </c>
      <c r="I835" s="63" t="s">
        <v>2117</v>
      </c>
      <c r="J835" s="61">
        <v>1</v>
      </c>
      <c r="K835" s="60">
        <v>1284.18</v>
      </c>
      <c r="L835" s="60">
        <f t="shared" si="18"/>
        <v>1284.18</v>
      </c>
      <c r="M835" s="55" t="s">
        <v>66</v>
      </c>
    </row>
    <row r="836" spans="2:13" ht="51" x14ac:dyDescent="0.2">
      <c r="B836" s="68" t="s">
        <v>785</v>
      </c>
      <c r="C836" s="57" t="s">
        <v>126</v>
      </c>
      <c r="D836" s="58" t="s">
        <v>225</v>
      </c>
      <c r="E836" s="56" t="s">
        <v>173</v>
      </c>
      <c r="F836" s="65" t="s">
        <v>2101</v>
      </c>
      <c r="G836" s="65" t="s">
        <v>2135</v>
      </c>
      <c r="H836" s="63" t="s">
        <v>2136</v>
      </c>
      <c r="I836" s="63" t="s">
        <v>2117</v>
      </c>
      <c r="J836" s="61">
        <v>1</v>
      </c>
      <c r="K836" s="60">
        <v>14122.92</v>
      </c>
      <c r="L836" s="60">
        <f t="shared" si="18"/>
        <v>14122.92</v>
      </c>
      <c r="M836" s="55" t="s">
        <v>66</v>
      </c>
    </row>
    <row r="837" spans="2:13" ht="63.75" x14ac:dyDescent="0.2">
      <c r="B837" s="68" t="s">
        <v>785</v>
      </c>
      <c r="C837" s="57" t="s">
        <v>126</v>
      </c>
      <c r="D837" s="58" t="s">
        <v>225</v>
      </c>
      <c r="E837" s="56" t="s">
        <v>173</v>
      </c>
      <c r="F837" s="65" t="s">
        <v>2101</v>
      </c>
      <c r="G837" s="65" t="s">
        <v>2137</v>
      </c>
      <c r="H837" s="63" t="s">
        <v>2138</v>
      </c>
      <c r="I837" s="63" t="s">
        <v>2117</v>
      </c>
      <c r="J837" s="61">
        <v>1</v>
      </c>
      <c r="K837" s="60">
        <v>5635.5</v>
      </c>
      <c r="L837" s="60">
        <f t="shared" si="18"/>
        <v>5635.5</v>
      </c>
      <c r="M837" s="55" t="s">
        <v>66</v>
      </c>
    </row>
    <row r="838" spans="2:13" ht="63.75" x14ac:dyDescent="0.2">
      <c r="B838" s="68" t="s">
        <v>785</v>
      </c>
      <c r="C838" s="57" t="s">
        <v>126</v>
      </c>
      <c r="D838" s="58" t="s">
        <v>225</v>
      </c>
      <c r="E838" s="56" t="s">
        <v>173</v>
      </c>
      <c r="F838" s="65" t="s">
        <v>2101</v>
      </c>
      <c r="G838" s="65" t="s">
        <v>2137</v>
      </c>
      <c r="H838" s="63" t="s">
        <v>2139</v>
      </c>
      <c r="I838" s="63" t="s">
        <v>2117</v>
      </c>
      <c r="J838" s="61">
        <v>1</v>
      </c>
      <c r="K838" s="60">
        <v>10372.380000000001</v>
      </c>
      <c r="L838" s="60">
        <f t="shared" si="18"/>
        <v>10372.380000000001</v>
      </c>
      <c r="M838" s="55" t="s">
        <v>66</v>
      </c>
    </row>
    <row r="839" spans="2:13" ht="102" x14ac:dyDescent="0.2">
      <c r="B839" s="68" t="s">
        <v>785</v>
      </c>
      <c r="C839" s="57" t="s">
        <v>126</v>
      </c>
      <c r="D839" s="58" t="s">
        <v>225</v>
      </c>
      <c r="E839" s="56" t="s">
        <v>338</v>
      </c>
      <c r="F839" s="65">
        <v>40174608</v>
      </c>
      <c r="G839" s="65">
        <v>92031181</v>
      </c>
      <c r="H839" s="63" t="s">
        <v>2140</v>
      </c>
      <c r="I839" s="63" t="s">
        <v>2117</v>
      </c>
      <c r="J839" s="61">
        <v>1</v>
      </c>
      <c r="K839" s="60">
        <v>11907.48</v>
      </c>
      <c r="L839" s="60">
        <f t="shared" si="18"/>
        <v>11907.48</v>
      </c>
      <c r="M839" s="55" t="s">
        <v>66</v>
      </c>
    </row>
    <row r="840" spans="2:13" ht="89.25" x14ac:dyDescent="0.2">
      <c r="B840" s="68" t="s">
        <v>785</v>
      </c>
      <c r="C840" s="57" t="s">
        <v>126</v>
      </c>
      <c r="D840" s="58" t="s">
        <v>225</v>
      </c>
      <c r="E840" s="56" t="s">
        <v>338</v>
      </c>
      <c r="F840" s="65" t="s">
        <v>2101</v>
      </c>
      <c r="G840" s="65" t="s">
        <v>2141</v>
      </c>
      <c r="H840" s="63" t="s">
        <v>2142</v>
      </c>
      <c r="I840" s="63" t="s">
        <v>2117</v>
      </c>
      <c r="J840" s="61">
        <v>1</v>
      </c>
      <c r="K840" s="60">
        <v>648.72</v>
      </c>
      <c r="L840" s="60">
        <f t="shared" si="18"/>
        <v>648.72</v>
      </c>
      <c r="M840" s="55" t="s">
        <v>66</v>
      </c>
    </row>
    <row r="841" spans="2:13" ht="89.25" x14ac:dyDescent="0.2">
      <c r="B841" s="68" t="s">
        <v>785</v>
      </c>
      <c r="C841" s="57" t="s">
        <v>126</v>
      </c>
      <c r="D841" s="58" t="s">
        <v>225</v>
      </c>
      <c r="E841" s="56" t="s">
        <v>338</v>
      </c>
      <c r="F841" s="65" t="s">
        <v>2101</v>
      </c>
      <c r="G841" s="65" t="s">
        <v>2143</v>
      </c>
      <c r="H841" s="63" t="s">
        <v>2144</v>
      </c>
      <c r="I841" s="63" t="s">
        <v>2117</v>
      </c>
      <c r="J841" s="61">
        <v>1</v>
      </c>
      <c r="K841" s="60">
        <v>1195.44</v>
      </c>
      <c r="L841" s="60">
        <f t="shared" si="18"/>
        <v>1195.44</v>
      </c>
      <c r="M841" s="55" t="s">
        <v>66</v>
      </c>
    </row>
    <row r="842" spans="2:13" ht="89.25" x14ac:dyDescent="0.2">
      <c r="B842" s="68" t="s">
        <v>785</v>
      </c>
      <c r="C842" s="57" t="s">
        <v>126</v>
      </c>
      <c r="D842" s="58" t="s">
        <v>225</v>
      </c>
      <c r="E842" s="56" t="s">
        <v>338</v>
      </c>
      <c r="F842" s="65" t="s">
        <v>2101</v>
      </c>
      <c r="G842" s="65" t="s">
        <v>2145</v>
      </c>
      <c r="H842" s="63" t="s">
        <v>2146</v>
      </c>
      <c r="I842" s="63" t="s">
        <v>2117</v>
      </c>
      <c r="J842" s="61">
        <v>1</v>
      </c>
      <c r="K842" s="60">
        <v>1195.44</v>
      </c>
      <c r="L842" s="60">
        <f t="shared" si="18"/>
        <v>1195.44</v>
      </c>
      <c r="M842" s="55" t="s">
        <v>66</v>
      </c>
    </row>
    <row r="843" spans="2:13" ht="102" x14ac:dyDescent="0.2">
      <c r="B843" s="68" t="s">
        <v>785</v>
      </c>
      <c r="C843" s="57" t="s">
        <v>126</v>
      </c>
      <c r="D843" s="58" t="s">
        <v>225</v>
      </c>
      <c r="E843" s="56" t="s">
        <v>338</v>
      </c>
      <c r="F843" s="65">
        <v>40174608</v>
      </c>
      <c r="G843" s="65">
        <v>92031220</v>
      </c>
      <c r="H843" s="63" t="s">
        <v>2147</v>
      </c>
      <c r="I843" s="63" t="s">
        <v>2117</v>
      </c>
      <c r="J843" s="61">
        <v>1</v>
      </c>
      <c r="K843" s="60">
        <v>2570.4</v>
      </c>
      <c r="L843" s="60">
        <f t="shared" si="18"/>
        <v>2570.4</v>
      </c>
      <c r="M843" s="55" t="s">
        <v>66</v>
      </c>
    </row>
    <row r="844" spans="2:13" ht="102" x14ac:dyDescent="0.2">
      <c r="B844" s="68" t="s">
        <v>785</v>
      </c>
      <c r="C844" s="57" t="s">
        <v>126</v>
      </c>
      <c r="D844" s="58" t="s">
        <v>225</v>
      </c>
      <c r="E844" s="56" t="s">
        <v>338</v>
      </c>
      <c r="F844" s="65">
        <v>40174608</v>
      </c>
      <c r="G844" s="65">
        <v>92031234</v>
      </c>
      <c r="H844" s="63" t="s">
        <v>2148</v>
      </c>
      <c r="I844" s="63" t="s">
        <v>2117</v>
      </c>
      <c r="J844" s="61">
        <v>1</v>
      </c>
      <c r="K844" s="60">
        <v>5119.38</v>
      </c>
      <c r="L844" s="60">
        <f t="shared" si="18"/>
        <v>5119.38</v>
      </c>
      <c r="M844" s="55" t="s">
        <v>66</v>
      </c>
    </row>
    <row r="845" spans="2:13" ht="102" x14ac:dyDescent="0.2">
      <c r="B845" s="68" t="s">
        <v>785</v>
      </c>
      <c r="C845" s="57" t="s">
        <v>126</v>
      </c>
      <c r="D845" s="58" t="s">
        <v>225</v>
      </c>
      <c r="E845" s="56" t="s">
        <v>338</v>
      </c>
      <c r="F845" s="65">
        <v>40174608</v>
      </c>
      <c r="G845" s="65">
        <v>92031235</v>
      </c>
      <c r="H845" s="63" t="s">
        <v>2149</v>
      </c>
      <c r="I845" s="63" t="s">
        <v>2117</v>
      </c>
      <c r="J845" s="61">
        <v>1</v>
      </c>
      <c r="K845" s="60">
        <v>5125.5</v>
      </c>
      <c r="L845" s="60">
        <f t="shared" si="18"/>
        <v>5125.5</v>
      </c>
      <c r="M845" s="55" t="s">
        <v>66</v>
      </c>
    </row>
    <row r="846" spans="2:13" ht="102" x14ac:dyDescent="0.2">
      <c r="B846" s="68" t="s">
        <v>785</v>
      </c>
      <c r="C846" s="57" t="s">
        <v>126</v>
      </c>
      <c r="D846" s="58" t="s">
        <v>225</v>
      </c>
      <c r="E846" s="56" t="s">
        <v>338</v>
      </c>
      <c r="F846" s="65">
        <v>40174608</v>
      </c>
      <c r="G846" s="65">
        <v>92057445</v>
      </c>
      <c r="H846" s="63" t="s">
        <v>2150</v>
      </c>
      <c r="I846" s="63" t="s">
        <v>2117</v>
      </c>
      <c r="J846" s="61">
        <v>1</v>
      </c>
      <c r="K846" s="60">
        <v>9172.86</v>
      </c>
      <c r="L846" s="60">
        <f t="shared" si="18"/>
        <v>9172.86</v>
      </c>
      <c r="M846" s="55" t="s">
        <v>66</v>
      </c>
    </row>
    <row r="847" spans="2:13" ht="89.25" x14ac:dyDescent="0.2">
      <c r="B847" s="68" t="s">
        <v>785</v>
      </c>
      <c r="C847" s="57" t="s">
        <v>126</v>
      </c>
      <c r="D847" s="58" t="s">
        <v>225</v>
      </c>
      <c r="E847" s="56" t="s">
        <v>338</v>
      </c>
      <c r="F847" s="65">
        <v>40174608</v>
      </c>
      <c r="G847" s="65">
        <v>92057445</v>
      </c>
      <c r="H847" s="63" t="s">
        <v>2151</v>
      </c>
      <c r="I847" s="63" t="s">
        <v>2117</v>
      </c>
      <c r="J847" s="61">
        <v>1</v>
      </c>
      <c r="K847" s="60">
        <v>13851.6</v>
      </c>
      <c r="L847" s="60">
        <f t="shared" si="18"/>
        <v>13851.6</v>
      </c>
      <c r="M847" s="55" t="s">
        <v>66</v>
      </c>
    </row>
    <row r="848" spans="2:13" ht="89.25" x14ac:dyDescent="0.2">
      <c r="B848" s="68" t="s">
        <v>785</v>
      </c>
      <c r="C848" s="57" t="s">
        <v>126</v>
      </c>
      <c r="D848" s="58" t="s">
        <v>225</v>
      </c>
      <c r="E848" s="56" t="s">
        <v>338</v>
      </c>
      <c r="F848" s="65" t="s">
        <v>2101</v>
      </c>
      <c r="G848" s="65" t="s">
        <v>2152</v>
      </c>
      <c r="H848" s="63" t="s">
        <v>2153</v>
      </c>
      <c r="I848" s="63" t="s">
        <v>2117</v>
      </c>
      <c r="J848" s="61">
        <v>1</v>
      </c>
      <c r="K848" s="60">
        <v>6936</v>
      </c>
      <c r="L848" s="60">
        <f t="shared" si="18"/>
        <v>6936</v>
      </c>
      <c r="M848" s="55" t="s">
        <v>66</v>
      </c>
    </row>
    <row r="849" spans="2:13" ht="89.25" x14ac:dyDescent="0.2">
      <c r="B849" s="68" t="s">
        <v>785</v>
      </c>
      <c r="C849" s="57" t="s">
        <v>126</v>
      </c>
      <c r="D849" s="58" t="s">
        <v>225</v>
      </c>
      <c r="E849" s="56" t="s">
        <v>338</v>
      </c>
      <c r="F849" s="65" t="s">
        <v>2101</v>
      </c>
      <c r="G849" s="65" t="s">
        <v>2154</v>
      </c>
      <c r="H849" s="63" t="s">
        <v>2155</v>
      </c>
      <c r="I849" s="63" t="s">
        <v>2117</v>
      </c>
      <c r="J849" s="61">
        <v>1</v>
      </c>
      <c r="K849" s="60">
        <v>11721.84</v>
      </c>
      <c r="L849" s="60">
        <f t="shared" si="18"/>
        <v>11721.84</v>
      </c>
      <c r="M849" s="55" t="s">
        <v>66</v>
      </c>
    </row>
    <row r="850" spans="2:13" ht="89.25" x14ac:dyDescent="0.2">
      <c r="B850" s="68" t="s">
        <v>785</v>
      </c>
      <c r="C850" s="57" t="s">
        <v>126</v>
      </c>
      <c r="D850" s="58" t="s">
        <v>225</v>
      </c>
      <c r="E850" s="56" t="s">
        <v>338</v>
      </c>
      <c r="F850" s="65" t="s">
        <v>2101</v>
      </c>
      <c r="G850" s="65" t="s">
        <v>2156</v>
      </c>
      <c r="H850" s="63" t="s">
        <v>2157</v>
      </c>
      <c r="I850" s="63" t="s">
        <v>2117</v>
      </c>
      <c r="J850" s="61">
        <v>1</v>
      </c>
      <c r="K850" s="60">
        <v>11918.7</v>
      </c>
      <c r="L850" s="60">
        <f t="shared" si="18"/>
        <v>11918.7</v>
      </c>
      <c r="M850" s="55" t="s">
        <v>66</v>
      </c>
    </row>
    <row r="851" spans="2:13" ht="51" x14ac:dyDescent="0.2">
      <c r="B851" s="68" t="s">
        <v>785</v>
      </c>
      <c r="C851" s="57" t="s">
        <v>126</v>
      </c>
      <c r="D851" s="58" t="s">
        <v>225</v>
      </c>
      <c r="E851" s="56" t="s">
        <v>338</v>
      </c>
      <c r="F851" s="65" t="s">
        <v>2101</v>
      </c>
      <c r="G851" s="65" t="s">
        <v>2158</v>
      </c>
      <c r="H851" s="63" t="s">
        <v>2159</v>
      </c>
      <c r="I851" s="63" t="s">
        <v>2117</v>
      </c>
      <c r="J851" s="61">
        <v>1</v>
      </c>
      <c r="K851" s="60">
        <v>11347</v>
      </c>
      <c r="L851" s="60">
        <f t="shared" si="18"/>
        <v>11347</v>
      </c>
      <c r="M851" s="55" t="s">
        <v>66</v>
      </c>
    </row>
    <row r="852" spans="2:13" ht="38.25" x14ac:dyDescent="0.2">
      <c r="B852" s="68" t="s">
        <v>785</v>
      </c>
      <c r="C852" s="57" t="s">
        <v>126</v>
      </c>
      <c r="D852" s="58" t="s">
        <v>225</v>
      </c>
      <c r="E852" s="56" t="s">
        <v>338</v>
      </c>
      <c r="F852" s="65" t="s">
        <v>2101</v>
      </c>
      <c r="G852" s="65" t="s">
        <v>2160</v>
      </c>
      <c r="H852" s="63" t="s">
        <v>2161</v>
      </c>
      <c r="I852" s="63" t="s">
        <v>2117</v>
      </c>
      <c r="J852" s="61">
        <v>1</v>
      </c>
      <c r="K852" s="60">
        <v>5909</v>
      </c>
      <c r="L852" s="60">
        <f t="shared" si="18"/>
        <v>5909</v>
      </c>
      <c r="M852" s="55" t="s">
        <v>66</v>
      </c>
    </row>
    <row r="853" spans="2:13" ht="63.75" x14ac:dyDescent="0.2">
      <c r="B853" s="68" t="s">
        <v>785</v>
      </c>
      <c r="C853" s="57" t="s">
        <v>126</v>
      </c>
      <c r="D853" s="58" t="s">
        <v>225</v>
      </c>
      <c r="E853" s="56" t="s">
        <v>338</v>
      </c>
      <c r="F853" s="65" t="s">
        <v>2101</v>
      </c>
      <c r="G853" s="65" t="s">
        <v>2160</v>
      </c>
      <c r="H853" s="63" t="s">
        <v>2162</v>
      </c>
      <c r="I853" s="63" t="s">
        <v>2117</v>
      </c>
      <c r="J853" s="61">
        <v>1</v>
      </c>
      <c r="K853" s="60">
        <v>18569</v>
      </c>
      <c r="L853" s="60">
        <f t="shared" si="18"/>
        <v>18569</v>
      </c>
      <c r="M853" s="55" t="s">
        <v>66</v>
      </c>
    </row>
    <row r="854" spans="2:13" ht="63.75" x14ac:dyDescent="0.2">
      <c r="B854" s="68" t="s">
        <v>785</v>
      </c>
      <c r="C854" s="57" t="s">
        <v>126</v>
      </c>
      <c r="D854" s="58" t="s">
        <v>225</v>
      </c>
      <c r="E854" s="56" t="s">
        <v>338</v>
      </c>
      <c r="F854" s="65" t="s">
        <v>2101</v>
      </c>
      <c r="G854" s="65" t="s">
        <v>2163</v>
      </c>
      <c r="H854" s="63" t="s">
        <v>2164</v>
      </c>
      <c r="I854" s="63" t="s">
        <v>2117</v>
      </c>
      <c r="J854" s="61">
        <v>1</v>
      </c>
      <c r="K854" s="60">
        <v>19910</v>
      </c>
      <c r="L854" s="60">
        <f t="shared" si="18"/>
        <v>19910</v>
      </c>
      <c r="M854" s="55" t="s">
        <v>66</v>
      </c>
    </row>
    <row r="855" spans="2:13" ht="63.75" x14ac:dyDescent="0.2">
      <c r="B855" s="68" t="s">
        <v>785</v>
      </c>
      <c r="C855" s="57" t="s">
        <v>126</v>
      </c>
      <c r="D855" s="58" t="s">
        <v>225</v>
      </c>
      <c r="E855" s="56" t="s">
        <v>338</v>
      </c>
      <c r="F855" s="65" t="s">
        <v>2101</v>
      </c>
      <c r="G855" s="65" t="s">
        <v>2165</v>
      </c>
      <c r="H855" s="63" t="s">
        <v>2166</v>
      </c>
      <c r="I855" s="63" t="s">
        <v>2117</v>
      </c>
      <c r="J855" s="61">
        <v>1</v>
      </c>
      <c r="K855" s="60">
        <v>4200</v>
      </c>
      <c r="L855" s="60">
        <f t="shared" si="18"/>
        <v>4200</v>
      </c>
      <c r="M855" s="55" t="s">
        <v>66</v>
      </c>
    </row>
    <row r="856" spans="2:13" ht="63.75" x14ac:dyDescent="0.2">
      <c r="B856" s="68" t="s">
        <v>785</v>
      </c>
      <c r="C856" s="57" t="s">
        <v>126</v>
      </c>
      <c r="D856" s="58" t="s">
        <v>225</v>
      </c>
      <c r="E856" s="56" t="s">
        <v>338</v>
      </c>
      <c r="F856" s="65" t="s">
        <v>2101</v>
      </c>
      <c r="G856" s="65" t="s">
        <v>2167</v>
      </c>
      <c r="H856" s="63" t="s">
        <v>2168</v>
      </c>
      <c r="I856" s="63" t="s">
        <v>2117</v>
      </c>
      <c r="J856" s="61">
        <v>1</v>
      </c>
      <c r="K856" s="60">
        <v>6697</v>
      </c>
      <c r="L856" s="60">
        <f t="shared" si="18"/>
        <v>6697</v>
      </c>
      <c r="M856" s="55" t="s">
        <v>66</v>
      </c>
    </row>
    <row r="857" spans="2:13" ht="63.75" x14ac:dyDescent="0.2">
      <c r="B857" s="68" t="s">
        <v>785</v>
      </c>
      <c r="C857" s="57" t="s">
        <v>126</v>
      </c>
      <c r="D857" s="58" t="s">
        <v>225</v>
      </c>
      <c r="E857" s="56" t="s">
        <v>338</v>
      </c>
      <c r="F857" s="65" t="s">
        <v>2101</v>
      </c>
      <c r="G857" s="65" t="s">
        <v>2169</v>
      </c>
      <c r="H857" s="63" t="s">
        <v>2170</v>
      </c>
      <c r="I857" s="63" t="s">
        <v>2117</v>
      </c>
      <c r="J857" s="61">
        <v>1</v>
      </c>
      <c r="K857" s="60">
        <v>6994</v>
      </c>
      <c r="L857" s="60">
        <f t="shared" si="18"/>
        <v>6994</v>
      </c>
      <c r="M857" s="55" t="s">
        <v>66</v>
      </c>
    </row>
    <row r="858" spans="2:13" ht="89.25" x14ac:dyDescent="0.2">
      <c r="B858" s="68" t="s">
        <v>785</v>
      </c>
      <c r="C858" s="57" t="s">
        <v>126</v>
      </c>
      <c r="D858" s="58" t="s">
        <v>225</v>
      </c>
      <c r="E858" s="56" t="s">
        <v>338</v>
      </c>
      <c r="F858" s="65">
        <v>40174608</v>
      </c>
      <c r="G858" s="65">
        <v>92147957</v>
      </c>
      <c r="H858" s="63" t="s">
        <v>2171</v>
      </c>
      <c r="I858" s="63" t="s">
        <v>2117</v>
      </c>
      <c r="J858" s="61">
        <v>1</v>
      </c>
      <c r="K858" s="60">
        <v>11069.04</v>
      </c>
      <c r="L858" s="60">
        <f t="shared" si="18"/>
        <v>11069.04</v>
      </c>
      <c r="M858" s="55" t="s">
        <v>66</v>
      </c>
    </row>
    <row r="859" spans="2:13" ht="89.25" x14ac:dyDescent="0.2">
      <c r="B859" s="68" t="s">
        <v>785</v>
      </c>
      <c r="C859" s="57" t="s">
        <v>126</v>
      </c>
      <c r="D859" s="58" t="s">
        <v>225</v>
      </c>
      <c r="E859" s="56" t="s">
        <v>338</v>
      </c>
      <c r="F859" s="65">
        <v>40174608</v>
      </c>
      <c r="G859" s="65">
        <v>92147961</v>
      </c>
      <c r="H859" s="63" t="s">
        <v>2172</v>
      </c>
      <c r="I859" s="63" t="s">
        <v>2117</v>
      </c>
      <c r="J859" s="61">
        <v>1</v>
      </c>
      <c r="K859" s="60">
        <v>2973.3</v>
      </c>
      <c r="L859" s="60">
        <f t="shared" si="18"/>
        <v>2973.3</v>
      </c>
      <c r="M859" s="55" t="s">
        <v>66</v>
      </c>
    </row>
    <row r="860" spans="2:13" ht="89.25" x14ac:dyDescent="0.2">
      <c r="B860" s="68" t="s">
        <v>785</v>
      </c>
      <c r="C860" s="57" t="s">
        <v>126</v>
      </c>
      <c r="D860" s="58" t="s">
        <v>225</v>
      </c>
      <c r="E860" s="56" t="s">
        <v>338</v>
      </c>
      <c r="F860" s="65">
        <v>40174608</v>
      </c>
      <c r="G860" s="65">
        <v>92147964</v>
      </c>
      <c r="H860" s="63" t="s">
        <v>2173</v>
      </c>
      <c r="I860" s="63" t="s">
        <v>2117</v>
      </c>
      <c r="J860" s="61">
        <v>1</v>
      </c>
      <c r="K860" s="60">
        <v>3855.6</v>
      </c>
      <c r="L860" s="60">
        <f t="shared" si="18"/>
        <v>3855.6</v>
      </c>
      <c r="M860" s="55" t="s">
        <v>66</v>
      </c>
    </row>
    <row r="861" spans="2:13" ht="89.25" x14ac:dyDescent="0.2">
      <c r="B861" s="68" t="s">
        <v>785</v>
      </c>
      <c r="C861" s="57" t="s">
        <v>126</v>
      </c>
      <c r="D861" s="58" t="s">
        <v>225</v>
      </c>
      <c r="E861" s="56" t="s">
        <v>338</v>
      </c>
      <c r="F861" s="65">
        <v>40174608</v>
      </c>
      <c r="G861" s="65">
        <v>92147965</v>
      </c>
      <c r="H861" s="63" t="s">
        <v>2174</v>
      </c>
      <c r="I861" s="63" t="s">
        <v>2117</v>
      </c>
      <c r="J861" s="61">
        <v>1</v>
      </c>
      <c r="K861" s="60">
        <v>3074.28</v>
      </c>
      <c r="L861" s="60">
        <f t="shared" si="18"/>
        <v>3074.28</v>
      </c>
      <c r="M861" s="55" t="s">
        <v>66</v>
      </c>
    </row>
    <row r="862" spans="2:13" ht="76.5" x14ac:dyDescent="0.2">
      <c r="B862" s="68" t="s">
        <v>785</v>
      </c>
      <c r="C862" s="57" t="s">
        <v>126</v>
      </c>
      <c r="D862" s="58" t="s">
        <v>225</v>
      </c>
      <c r="E862" s="56" t="s">
        <v>338</v>
      </c>
      <c r="F862" s="65">
        <v>40174608</v>
      </c>
      <c r="G862" s="65">
        <v>92147966</v>
      </c>
      <c r="H862" s="63" t="s">
        <v>2175</v>
      </c>
      <c r="I862" s="63" t="s">
        <v>2117</v>
      </c>
      <c r="J862" s="61">
        <v>1</v>
      </c>
      <c r="K862" s="60">
        <v>11700.42</v>
      </c>
      <c r="L862" s="60">
        <f t="shared" si="18"/>
        <v>11700.42</v>
      </c>
      <c r="M862" s="55" t="s">
        <v>66</v>
      </c>
    </row>
    <row r="863" spans="2:13" ht="89.25" x14ac:dyDescent="0.2">
      <c r="B863" s="68" t="s">
        <v>785</v>
      </c>
      <c r="C863" s="57" t="s">
        <v>126</v>
      </c>
      <c r="D863" s="58" t="s">
        <v>225</v>
      </c>
      <c r="E863" s="56" t="s">
        <v>338</v>
      </c>
      <c r="F863" s="65">
        <v>40174608</v>
      </c>
      <c r="G863" s="65">
        <v>92147967</v>
      </c>
      <c r="H863" s="63" t="s">
        <v>2176</v>
      </c>
      <c r="I863" s="63" t="s">
        <v>2117</v>
      </c>
      <c r="J863" s="61">
        <v>1</v>
      </c>
      <c r="K863" s="60">
        <v>7610.22</v>
      </c>
      <c r="L863" s="60">
        <f t="shared" si="18"/>
        <v>7610.22</v>
      </c>
      <c r="M863" s="55" t="s">
        <v>66</v>
      </c>
    </row>
    <row r="864" spans="2:13" ht="89.25" x14ac:dyDescent="0.2">
      <c r="B864" s="68" t="s">
        <v>785</v>
      </c>
      <c r="C864" s="57" t="s">
        <v>126</v>
      </c>
      <c r="D864" s="58" t="s">
        <v>225</v>
      </c>
      <c r="E864" s="56" t="s">
        <v>338</v>
      </c>
      <c r="F864" s="65">
        <v>40174608</v>
      </c>
      <c r="G864" s="65">
        <v>92147968</v>
      </c>
      <c r="H864" s="63" t="s">
        <v>2177</v>
      </c>
      <c r="I864" s="63" t="s">
        <v>2117</v>
      </c>
      <c r="J864" s="61">
        <v>1</v>
      </c>
      <c r="K864" s="60">
        <v>19431</v>
      </c>
      <c r="L864" s="60">
        <f t="shared" si="18"/>
        <v>19431</v>
      </c>
      <c r="M864" s="55" t="s">
        <v>66</v>
      </c>
    </row>
    <row r="865" spans="2:13" ht="76.5" x14ac:dyDescent="0.2">
      <c r="B865" s="68" t="s">
        <v>785</v>
      </c>
      <c r="C865" s="57" t="s">
        <v>126</v>
      </c>
      <c r="D865" s="58" t="s">
        <v>225</v>
      </c>
      <c r="E865" s="56" t="s">
        <v>338</v>
      </c>
      <c r="F865" s="65">
        <v>40174608</v>
      </c>
      <c r="G865" s="65">
        <v>92147969</v>
      </c>
      <c r="H865" s="63" t="s">
        <v>2178</v>
      </c>
      <c r="I865" s="63" t="s">
        <v>2117</v>
      </c>
      <c r="J865" s="61">
        <v>1</v>
      </c>
      <c r="K865" s="60">
        <v>10394.82</v>
      </c>
      <c r="L865" s="60">
        <f t="shared" si="18"/>
        <v>10394.82</v>
      </c>
      <c r="M865" s="55" t="s">
        <v>66</v>
      </c>
    </row>
    <row r="866" spans="2:13" ht="89.25" x14ac:dyDescent="0.2">
      <c r="B866" s="68" t="s">
        <v>785</v>
      </c>
      <c r="C866" s="57" t="s">
        <v>126</v>
      </c>
      <c r="D866" s="58" t="s">
        <v>225</v>
      </c>
      <c r="E866" s="56" t="s">
        <v>338</v>
      </c>
      <c r="F866" s="65">
        <v>40174608</v>
      </c>
      <c r="G866" s="65">
        <v>92147977</v>
      </c>
      <c r="H866" s="63" t="s">
        <v>2179</v>
      </c>
      <c r="I866" s="63" t="s">
        <v>2117</v>
      </c>
      <c r="J866" s="61">
        <v>1</v>
      </c>
      <c r="K866" s="60">
        <v>1621.8</v>
      </c>
      <c r="L866" s="60">
        <f t="shared" si="18"/>
        <v>1621.8</v>
      </c>
      <c r="M866" s="55" t="s">
        <v>66</v>
      </c>
    </row>
    <row r="867" spans="2:13" ht="76.5" x14ac:dyDescent="0.2">
      <c r="B867" s="68" t="s">
        <v>785</v>
      </c>
      <c r="C867" s="57" t="s">
        <v>126</v>
      </c>
      <c r="D867" s="58" t="s">
        <v>225</v>
      </c>
      <c r="E867" s="56" t="s">
        <v>338</v>
      </c>
      <c r="F867" s="65">
        <v>40174608</v>
      </c>
      <c r="G867" s="65">
        <v>92147978</v>
      </c>
      <c r="H867" s="63" t="s">
        <v>2180</v>
      </c>
      <c r="I867" s="63" t="s">
        <v>2117</v>
      </c>
      <c r="J867" s="61">
        <v>1</v>
      </c>
      <c r="K867" s="60">
        <v>3071.2200000000003</v>
      </c>
      <c r="L867" s="60">
        <f t="shared" si="18"/>
        <v>3071.2200000000003</v>
      </c>
      <c r="M867" s="55" t="s">
        <v>66</v>
      </c>
    </row>
    <row r="868" spans="2:13" ht="89.25" x14ac:dyDescent="0.2">
      <c r="B868" s="68" t="s">
        <v>785</v>
      </c>
      <c r="C868" s="57" t="s">
        <v>126</v>
      </c>
      <c r="D868" s="58" t="s">
        <v>225</v>
      </c>
      <c r="E868" s="56" t="s">
        <v>338</v>
      </c>
      <c r="F868" s="65">
        <v>40174608</v>
      </c>
      <c r="G868" s="65">
        <v>92147979</v>
      </c>
      <c r="H868" s="63" t="s">
        <v>2181</v>
      </c>
      <c r="I868" s="63" t="s">
        <v>2117</v>
      </c>
      <c r="J868" s="61">
        <v>1</v>
      </c>
      <c r="K868" s="60">
        <v>1523.88</v>
      </c>
      <c r="L868" s="60">
        <f t="shared" si="18"/>
        <v>1523.88</v>
      </c>
      <c r="M868" s="55" t="s">
        <v>66</v>
      </c>
    </row>
    <row r="869" spans="2:13" ht="76.5" x14ac:dyDescent="0.2">
      <c r="B869" s="68" t="s">
        <v>785</v>
      </c>
      <c r="C869" s="57" t="s">
        <v>126</v>
      </c>
      <c r="D869" s="58" t="s">
        <v>225</v>
      </c>
      <c r="E869" s="56" t="s">
        <v>338</v>
      </c>
      <c r="F869" s="65">
        <v>40174608</v>
      </c>
      <c r="G869" s="65">
        <v>92147981</v>
      </c>
      <c r="H869" s="63" t="s">
        <v>2182</v>
      </c>
      <c r="I869" s="63" t="s">
        <v>2117</v>
      </c>
      <c r="J869" s="61">
        <v>1</v>
      </c>
      <c r="K869" s="60">
        <v>1924.74</v>
      </c>
      <c r="L869" s="60">
        <f t="shared" ref="L869:L893" si="19">J869*K869</f>
        <v>1924.74</v>
      </c>
      <c r="M869" s="55" t="s">
        <v>66</v>
      </c>
    </row>
    <row r="870" spans="2:13" ht="89.25" x14ac:dyDescent="0.2">
      <c r="B870" s="68" t="s">
        <v>785</v>
      </c>
      <c r="C870" s="57" t="s">
        <v>126</v>
      </c>
      <c r="D870" s="58" t="s">
        <v>225</v>
      </c>
      <c r="E870" s="56" t="s">
        <v>338</v>
      </c>
      <c r="F870" s="65">
        <v>40174608</v>
      </c>
      <c r="G870" s="65">
        <v>92147988</v>
      </c>
      <c r="H870" s="63" t="s">
        <v>2183</v>
      </c>
      <c r="I870" s="63" t="s">
        <v>2117</v>
      </c>
      <c r="J870" s="61">
        <v>1</v>
      </c>
      <c r="K870" s="60">
        <v>59532.3</v>
      </c>
      <c r="L870" s="60">
        <f t="shared" si="19"/>
        <v>59532.3</v>
      </c>
      <c r="M870" s="55" t="s">
        <v>66</v>
      </c>
    </row>
    <row r="871" spans="2:13" ht="89.25" x14ac:dyDescent="0.2">
      <c r="B871" s="68" t="s">
        <v>785</v>
      </c>
      <c r="C871" s="57" t="s">
        <v>126</v>
      </c>
      <c r="D871" s="58" t="s">
        <v>225</v>
      </c>
      <c r="E871" s="56" t="s">
        <v>338</v>
      </c>
      <c r="F871" s="65">
        <v>40174608</v>
      </c>
      <c r="G871" s="65">
        <v>92147991</v>
      </c>
      <c r="H871" s="63" t="s">
        <v>2184</v>
      </c>
      <c r="I871" s="63" t="s">
        <v>2117</v>
      </c>
      <c r="J871" s="61">
        <v>1</v>
      </c>
      <c r="K871" s="60">
        <v>59532.3</v>
      </c>
      <c r="L871" s="60">
        <f t="shared" si="19"/>
        <v>59532.3</v>
      </c>
      <c r="M871" s="55" t="s">
        <v>66</v>
      </c>
    </row>
    <row r="872" spans="2:13" ht="89.25" x14ac:dyDescent="0.2">
      <c r="B872" s="68" t="s">
        <v>785</v>
      </c>
      <c r="C872" s="57" t="s">
        <v>126</v>
      </c>
      <c r="D872" s="58" t="s">
        <v>225</v>
      </c>
      <c r="E872" s="56" t="s">
        <v>338</v>
      </c>
      <c r="F872" s="65">
        <v>40174608</v>
      </c>
      <c r="G872" s="65">
        <v>92147992</v>
      </c>
      <c r="H872" s="63" t="s">
        <v>2185</v>
      </c>
      <c r="I872" s="63" t="s">
        <v>2117</v>
      </c>
      <c r="J872" s="61">
        <v>1</v>
      </c>
      <c r="K872" s="60">
        <v>63090.06</v>
      </c>
      <c r="L872" s="60">
        <f t="shared" si="19"/>
        <v>63090.06</v>
      </c>
      <c r="M872" s="55" t="s">
        <v>66</v>
      </c>
    </row>
    <row r="873" spans="2:13" ht="76.5" x14ac:dyDescent="0.2">
      <c r="B873" s="68" t="s">
        <v>785</v>
      </c>
      <c r="C873" s="57" t="s">
        <v>126</v>
      </c>
      <c r="D873" s="58" t="s">
        <v>225</v>
      </c>
      <c r="E873" s="56" t="s">
        <v>338</v>
      </c>
      <c r="F873" s="65" t="s">
        <v>2126</v>
      </c>
      <c r="G873" s="65" t="s">
        <v>2186</v>
      </c>
      <c r="H873" s="63" t="s">
        <v>2187</v>
      </c>
      <c r="I873" s="63" t="s">
        <v>2117</v>
      </c>
      <c r="J873" s="61">
        <v>1</v>
      </c>
      <c r="K873" s="60">
        <v>941.46</v>
      </c>
      <c r="L873" s="60">
        <f t="shared" si="19"/>
        <v>941.46</v>
      </c>
      <c r="M873" s="55" t="s">
        <v>66</v>
      </c>
    </row>
    <row r="874" spans="2:13" ht="76.5" x14ac:dyDescent="0.2">
      <c r="B874" s="68" t="s">
        <v>785</v>
      </c>
      <c r="C874" s="57" t="s">
        <v>126</v>
      </c>
      <c r="D874" s="58" t="s">
        <v>225</v>
      </c>
      <c r="E874" s="56" t="s">
        <v>1453</v>
      </c>
      <c r="F874" s="65" t="s">
        <v>2101</v>
      </c>
      <c r="G874" s="65" t="s">
        <v>2188</v>
      </c>
      <c r="H874" s="63" t="s">
        <v>2189</v>
      </c>
      <c r="I874" s="63" t="s">
        <v>2117</v>
      </c>
      <c r="J874" s="61">
        <v>1</v>
      </c>
      <c r="K874" s="60">
        <v>3567.96</v>
      </c>
      <c r="L874" s="60">
        <f t="shared" si="19"/>
        <v>3567.96</v>
      </c>
      <c r="M874" s="55" t="s">
        <v>66</v>
      </c>
    </row>
    <row r="875" spans="2:13" ht="63.75" x14ac:dyDescent="0.2">
      <c r="B875" s="68" t="s">
        <v>785</v>
      </c>
      <c r="C875" s="57" t="s">
        <v>126</v>
      </c>
      <c r="D875" s="58" t="s">
        <v>225</v>
      </c>
      <c r="E875" s="56" t="s">
        <v>1453</v>
      </c>
      <c r="F875" s="65" t="s">
        <v>2101</v>
      </c>
      <c r="G875" s="65" t="s">
        <v>2190</v>
      </c>
      <c r="H875" s="63" t="s">
        <v>2191</v>
      </c>
      <c r="I875" s="63" t="s">
        <v>2117</v>
      </c>
      <c r="J875" s="61">
        <v>1</v>
      </c>
      <c r="K875" s="60">
        <v>7158.36</v>
      </c>
      <c r="L875" s="60">
        <f t="shared" si="19"/>
        <v>7158.36</v>
      </c>
      <c r="M875" s="55" t="s">
        <v>66</v>
      </c>
    </row>
    <row r="876" spans="2:13" ht="76.5" x14ac:dyDescent="0.2">
      <c r="B876" s="68" t="s">
        <v>785</v>
      </c>
      <c r="C876" s="57" t="s">
        <v>126</v>
      </c>
      <c r="D876" s="58" t="s">
        <v>225</v>
      </c>
      <c r="E876" s="56" t="s">
        <v>161</v>
      </c>
      <c r="F876" s="65" t="s">
        <v>2101</v>
      </c>
      <c r="G876" s="65" t="s">
        <v>2192</v>
      </c>
      <c r="H876" s="63" t="s">
        <v>2193</v>
      </c>
      <c r="I876" s="63" t="s">
        <v>2117</v>
      </c>
      <c r="J876" s="61">
        <v>1</v>
      </c>
      <c r="K876" s="60">
        <v>1206.6600000000001</v>
      </c>
      <c r="L876" s="60">
        <f t="shared" si="19"/>
        <v>1206.6600000000001</v>
      </c>
      <c r="M876" s="55" t="s">
        <v>66</v>
      </c>
    </row>
    <row r="877" spans="2:13" ht="63.75" x14ac:dyDescent="0.2">
      <c r="B877" s="68" t="s">
        <v>785</v>
      </c>
      <c r="C877" s="57" t="s">
        <v>126</v>
      </c>
      <c r="D877" s="58" t="s">
        <v>225</v>
      </c>
      <c r="E877" s="56" t="s">
        <v>161</v>
      </c>
      <c r="F877" s="65" t="s">
        <v>2101</v>
      </c>
      <c r="G877" s="65" t="s">
        <v>2194</v>
      </c>
      <c r="H877" s="63" t="s">
        <v>2195</v>
      </c>
      <c r="I877" s="63" t="s">
        <v>2117</v>
      </c>
      <c r="J877" s="61">
        <v>1</v>
      </c>
      <c r="K877" s="60">
        <v>2578.56</v>
      </c>
      <c r="L877" s="60">
        <f t="shared" si="19"/>
        <v>2578.56</v>
      </c>
      <c r="M877" s="55" t="s">
        <v>66</v>
      </c>
    </row>
    <row r="878" spans="2:13" ht="63.75" x14ac:dyDescent="0.2">
      <c r="B878" s="68" t="s">
        <v>785</v>
      </c>
      <c r="C878" s="57" t="s">
        <v>126</v>
      </c>
      <c r="D878" s="58" t="s">
        <v>225</v>
      </c>
      <c r="E878" s="56" t="s">
        <v>161</v>
      </c>
      <c r="F878" s="65" t="s">
        <v>2101</v>
      </c>
      <c r="G878" s="65" t="s">
        <v>2194</v>
      </c>
      <c r="H878" s="63" t="s">
        <v>2196</v>
      </c>
      <c r="I878" s="63" t="s">
        <v>2117</v>
      </c>
      <c r="J878" s="61">
        <v>1</v>
      </c>
      <c r="K878" s="60">
        <v>2217.48</v>
      </c>
      <c r="L878" s="60">
        <f t="shared" si="19"/>
        <v>2217.48</v>
      </c>
      <c r="M878" s="55" t="s">
        <v>66</v>
      </c>
    </row>
    <row r="879" spans="2:13" ht="63.75" x14ac:dyDescent="0.2">
      <c r="B879" s="68" t="s">
        <v>785</v>
      </c>
      <c r="C879" s="57" t="s">
        <v>126</v>
      </c>
      <c r="D879" s="58" t="s">
        <v>225</v>
      </c>
      <c r="E879" s="56" t="s">
        <v>161</v>
      </c>
      <c r="F879" s="65" t="s">
        <v>2101</v>
      </c>
      <c r="G879" s="65" t="s">
        <v>2197</v>
      </c>
      <c r="H879" s="63" t="s">
        <v>2198</v>
      </c>
      <c r="I879" s="63" t="s">
        <v>2117</v>
      </c>
      <c r="J879" s="61">
        <v>1</v>
      </c>
      <c r="K879" s="60">
        <v>3762.78</v>
      </c>
      <c r="L879" s="60">
        <f t="shared" si="19"/>
        <v>3762.78</v>
      </c>
      <c r="M879" s="55" t="s">
        <v>66</v>
      </c>
    </row>
    <row r="880" spans="2:13" ht="76.5" x14ac:dyDescent="0.2">
      <c r="B880" s="68" t="s">
        <v>785</v>
      </c>
      <c r="C880" s="57" t="s">
        <v>126</v>
      </c>
      <c r="D880" s="58" t="s">
        <v>225</v>
      </c>
      <c r="E880" s="56" t="s">
        <v>323</v>
      </c>
      <c r="F880" s="65" t="s">
        <v>2101</v>
      </c>
      <c r="G880" s="65" t="s">
        <v>2199</v>
      </c>
      <c r="H880" s="63" t="s">
        <v>2200</v>
      </c>
      <c r="I880" s="63" t="s">
        <v>2117</v>
      </c>
      <c r="J880" s="61">
        <v>1</v>
      </c>
      <c r="K880" s="60">
        <v>15908.94</v>
      </c>
      <c r="L880" s="60">
        <f t="shared" si="19"/>
        <v>15908.94</v>
      </c>
      <c r="M880" s="55" t="s">
        <v>66</v>
      </c>
    </row>
    <row r="881" spans="2:13" ht="63.75" x14ac:dyDescent="0.2">
      <c r="B881" s="68" t="s">
        <v>785</v>
      </c>
      <c r="C881" s="57" t="s">
        <v>126</v>
      </c>
      <c r="D881" s="58" t="s">
        <v>225</v>
      </c>
      <c r="E881" s="56" t="s">
        <v>323</v>
      </c>
      <c r="F881" s="65" t="s">
        <v>2101</v>
      </c>
      <c r="G881" s="65" t="s">
        <v>2201</v>
      </c>
      <c r="H881" s="63" t="s">
        <v>2202</v>
      </c>
      <c r="I881" s="63" t="s">
        <v>2117</v>
      </c>
      <c r="J881" s="61">
        <v>1</v>
      </c>
      <c r="K881" s="60">
        <v>64602.720000000001</v>
      </c>
      <c r="L881" s="60">
        <f t="shared" si="19"/>
        <v>64602.720000000001</v>
      </c>
      <c r="M881" s="55" t="s">
        <v>66</v>
      </c>
    </row>
    <row r="882" spans="2:13" ht="63.75" x14ac:dyDescent="0.2">
      <c r="B882" s="68" t="s">
        <v>785</v>
      </c>
      <c r="C882" s="57" t="s">
        <v>126</v>
      </c>
      <c r="D882" s="58" t="s">
        <v>225</v>
      </c>
      <c r="E882" s="56" t="s">
        <v>323</v>
      </c>
      <c r="F882" s="65" t="s">
        <v>2101</v>
      </c>
      <c r="G882" s="65" t="s">
        <v>2203</v>
      </c>
      <c r="H882" s="63" t="s">
        <v>2204</v>
      </c>
      <c r="I882" s="63" t="s">
        <v>2117</v>
      </c>
      <c r="J882" s="61">
        <v>1</v>
      </c>
      <c r="K882" s="60">
        <v>46155</v>
      </c>
      <c r="L882" s="60">
        <f t="shared" si="19"/>
        <v>46155</v>
      </c>
      <c r="M882" s="55" t="s">
        <v>66</v>
      </c>
    </row>
    <row r="883" spans="2:13" ht="89.25" x14ac:dyDescent="0.2">
      <c r="B883" s="68" t="s">
        <v>785</v>
      </c>
      <c r="C883" s="57" t="s">
        <v>126</v>
      </c>
      <c r="D883" s="58" t="s">
        <v>225</v>
      </c>
      <c r="E883" s="56" t="s">
        <v>341</v>
      </c>
      <c r="F883" s="65" t="s">
        <v>2101</v>
      </c>
      <c r="G883" s="65" t="s">
        <v>2205</v>
      </c>
      <c r="H883" s="63" t="s">
        <v>2206</v>
      </c>
      <c r="I883" s="63" t="s">
        <v>2117</v>
      </c>
      <c r="J883" s="61">
        <v>1</v>
      </c>
      <c r="K883" s="60">
        <v>156905.58000000002</v>
      </c>
      <c r="L883" s="60">
        <f t="shared" si="19"/>
        <v>156905.58000000002</v>
      </c>
      <c r="M883" s="55" t="s">
        <v>66</v>
      </c>
    </row>
    <row r="884" spans="2:13" ht="89.25" x14ac:dyDescent="0.2">
      <c r="B884" s="68" t="s">
        <v>785</v>
      </c>
      <c r="C884" s="57" t="s">
        <v>126</v>
      </c>
      <c r="D884" s="58" t="s">
        <v>225</v>
      </c>
      <c r="E884" s="56" t="s">
        <v>957</v>
      </c>
      <c r="F884" s="65" t="s">
        <v>2101</v>
      </c>
      <c r="G884" s="65" t="s">
        <v>2207</v>
      </c>
      <c r="H884" s="63" t="s">
        <v>2208</v>
      </c>
      <c r="I884" s="63" t="s">
        <v>2117</v>
      </c>
      <c r="J884" s="61">
        <v>1</v>
      </c>
      <c r="K884" s="60">
        <v>2921.28</v>
      </c>
      <c r="L884" s="60">
        <f t="shared" si="19"/>
        <v>2921.28</v>
      </c>
      <c r="M884" s="55" t="s">
        <v>66</v>
      </c>
    </row>
    <row r="885" spans="2:13" ht="51" x14ac:dyDescent="0.2">
      <c r="B885" s="68" t="s">
        <v>785</v>
      </c>
      <c r="C885" s="57" t="s">
        <v>126</v>
      </c>
      <c r="D885" s="58" t="s">
        <v>225</v>
      </c>
      <c r="E885" s="56" t="s">
        <v>2209</v>
      </c>
      <c r="F885" s="65" t="s">
        <v>2101</v>
      </c>
      <c r="G885" s="65" t="s">
        <v>2210</v>
      </c>
      <c r="H885" s="63" t="s">
        <v>2211</v>
      </c>
      <c r="I885" s="63" t="s">
        <v>2117</v>
      </c>
      <c r="J885" s="61">
        <v>1</v>
      </c>
      <c r="K885" s="60">
        <v>3082</v>
      </c>
      <c r="L885" s="60">
        <f t="shared" si="19"/>
        <v>3082</v>
      </c>
      <c r="M885" s="55" t="s">
        <v>66</v>
      </c>
    </row>
    <row r="886" spans="2:13" ht="89.25" x14ac:dyDescent="0.2">
      <c r="B886" s="68" t="s">
        <v>785</v>
      </c>
      <c r="C886" s="57" t="s">
        <v>126</v>
      </c>
      <c r="D886" s="58" t="s">
        <v>225</v>
      </c>
      <c r="E886" s="56" t="s">
        <v>2209</v>
      </c>
      <c r="F886" s="65">
        <v>40174608</v>
      </c>
      <c r="G886" s="65">
        <v>92055739</v>
      </c>
      <c r="H886" s="63" t="s">
        <v>2212</v>
      </c>
      <c r="I886" s="63" t="s">
        <v>2117</v>
      </c>
      <c r="J886" s="61">
        <v>1</v>
      </c>
      <c r="K886" s="60">
        <v>3761.76</v>
      </c>
      <c r="L886" s="60">
        <f t="shared" si="19"/>
        <v>3761.76</v>
      </c>
      <c r="M886" s="55" t="s">
        <v>66</v>
      </c>
    </row>
    <row r="887" spans="2:13" ht="25.5" x14ac:dyDescent="0.2">
      <c r="B887" s="68" t="s">
        <v>785</v>
      </c>
      <c r="C887" s="57" t="s">
        <v>126</v>
      </c>
      <c r="D887" s="58" t="s">
        <v>155</v>
      </c>
      <c r="E887" s="56" t="s">
        <v>1236</v>
      </c>
      <c r="F887" s="65" t="s">
        <v>1241</v>
      </c>
      <c r="G887" s="65" t="s">
        <v>2213</v>
      </c>
      <c r="H887" s="63" t="s">
        <v>2214</v>
      </c>
      <c r="I887" s="63" t="s">
        <v>2117</v>
      </c>
      <c r="J887" s="61">
        <v>1</v>
      </c>
      <c r="K887" s="60">
        <v>2469</v>
      </c>
      <c r="L887" s="60">
        <f t="shared" si="19"/>
        <v>2469</v>
      </c>
      <c r="M887" s="55" t="s">
        <v>66</v>
      </c>
    </row>
    <row r="888" spans="2:13" ht="63.75" x14ac:dyDescent="0.2">
      <c r="B888" s="68" t="s">
        <v>785</v>
      </c>
      <c r="C888" s="57" t="s">
        <v>126</v>
      </c>
      <c r="D888" s="58" t="s">
        <v>155</v>
      </c>
      <c r="E888" s="56" t="s">
        <v>1236</v>
      </c>
      <c r="F888" s="65">
        <v>40171517</v>
      </c>
      <c r="G888" s="65" t="s">
        <v>2215</v>
      </c>
      <c r="H888" s="63" t="s">
        <v>2216</v>
      </c>
      <c r="I888" s="63" t="s">
        <v>2117</v>
      </c>
      <c r="J888" s="61">
        <v>1</v>
      </c>
      <c r="K888" s="60">
        <v>3014.1</v>
      </c>
      <c r="L888" s="60">
        <f t="shared" si="19"/>
        <v>3014.1</v>
      </c>
      <c r="M888" s="55" t="s">
        <v>66</v>
      </c>
    </row>
    <row r="889" spans="2:13" ht="63.75" x14ac:dyDescent="0.2">
      <c r="B889" s="68" t="s">
        <v>785</v>
      </c>
      <c r="C889" s="57" t="s">
        <v>126</v>
      </c>
      <c r="D889" s="58" t="s">
        <v>155</v>
      </c>
      <c r="E889" s="56" t="s">
        <v>1236</v>
      </c>
      <c r="F889" s="65">
        <v>40171518</v>
      </c>
      <c r="G889" s="65" t="s">
        <v>2217</v>
      </c>
      <c r="H889" s="63" t="s">
        <v>2218</v>
      </c>
      <c r="I889" s="63" t="s">
        <v>2117</v>
      </c>
      <c r="J889" s="61">
        <v>1</v>
      </c>
      <c r="K889" s="60">
        <v>9578.82</v>
      </c>
      <c r="L889" s="60">
        <f t="shared" si="19"/>
        <v>9578.82</v>
      </c>
      <c r="M889" s="55" t="s">
        <v>66</v>
      </c>
    </row>
    <row r="890" spans="2:13" ht="63.75" x14ac:dyDescent="0.2">
      <c r="B890" s="68" t="s">
        <v>785</v>
      </c>
      <c r="C890" s="57" t="s">
        <v>126</v>
      </c>
      <c r="D890" s="58" t="s">
        <v>155</v>
      </c>
      <c r="E890" s="56" t="s">
        <v>1236</v>
      </c>
      <c r="F890" s="65">
        <v>40171518</v>
      </c>
      <c r="G890" s="65" t="s">
        <v>2219</v>
      </c>
      <c r="H890" s="63" t="s">
        <v>2220</v>
      </c>
      <c r="I890" s="63" t="s">
        <v>2117</v>
      </c>
      <c r="J890" s="61">
        <v>1</v>
      </c>
      <c r="K890" s="60">
        <v>15871.2</v>
      </c>
      <c r="L890" s="60">
        <f t="shared" si="19"/>
        <v>15871.2</v>
      </c>
      <c r="M890" s="55" t="s">
        <v>66</v>
      </c>
    </row>
    <row r="891" spans="2:13" ht="63.75" x14ac:dyDescent="0.2">
      <c r="B891" s="68" t="s">
        <v>785</v>
      </c>
      <c r="C891" s="57" t="s">
        <v>126</v>
      </c>
      <c r="D891" s="58" t="s">
        <v>155</v>
      </c>
      <c r="E891" s="56" t="s">
        <v>2221</v>
      </c>
      <c r="F891" s="65" t="s">
        <v>1241</v>
      </c>
      <c r="G891" s="65" t="s">
        <v>2222</v>
      </c>
      <c r="H891" s="63" t="s">
        <v>2223</v>
      </c>
      <c r="I891" s="63" t="s">
        <v>2117</v>
      </c>
      <c r="J891" s="61">
        <v>1</v>
      </c>
      <c r="K891" s="60">
        <v>8201.82</v>
      </c>
      <c r="L891" s="60">
        <f t="shared" si="19"/>
        <v>8201.82</v>
      </c>
      <c r="M891" s="55" t="s">
        <v>66</v>
      </c>
    </row>
    <row r="892" spans="2:13" ht="63.75" x14ac:dyDescent="0.2">
      <c r="B892" s="68" t="s">
        <v>785</v>
      </c>
      <c r="C892" s="57" t="s">
        <v>126</v>
      </c>
      <c r="D892" s="58" t="s">
        <v>155</v>
      </c>
      <c r="E892" s="56" t="s">
        <v>2221</v>
      </c>
      <c r="F892" s="65" t="s">
        <v>1241</v>
      </c>
      <c r="G892" s="65" t="s">
        <v>2224</v>
      </c>
      <c r="H892" s="63" t="s">
        <v>2225</v>
      </c>
      <c r="I892" s="63" t="s">
        <v>2117</v>
      </c>
      <c r="J892" s="61">
        <v>1</v>
      </c>
      <c r="K892" s="60">
        <v>8053.92</v>
      </c>
      <c r="L892" s="60">
        <f t="shared" si="19"/>
        <v>8053.92</v>
      </c>
      <c r="M892" s="55" t="s">
        <v>66</v>
      </c>
    </row>
    <row r="893" spans="2:13" ht="76.5" x14ac:dyDescent="0.2">
      <c r="B893" s="68" t="s">
        <v>785</v>
      </c>
      <c r="C893" s="57" t="s">
        <v>126</v>
      </c>
      <c r="D893" s="58" t="s">
        <v>155</v>
      </c>
      <c r="E893" s="56" t="s">
        <v>140</v>
      </c>
      <c r="F893" s="65" t="s">
        <v>1241</v>
      </c>
      <c r="G893" s="65" t="s">
        <v>2226</v>
      </c>
      <c r="H893" s="63" t="s">
        <v>2227</v>
      </c>
      <c r="I893" s="63" t="s">
        <v>2117</v>
      </c>
      <c r="J893" s="61">
        <v>1</v>
      </c>
      <c r="K893" s="60">
        <v>16872.84</v>
      </c>
      <c r="L893" s="60">
        <f t="shared" si="19"/>
        <v>16872.84</v>
      </c>
      <c r="M893" s="55" t="s">
        <v>66</v>
      </c>
    </row>
    <row r="894" spans="2:13" ht="51" x14ac:dyDescent="0.2">
      <c r="B894" s="68" t="s">
        <v>785</v>
      </c>
      <c r="C894" s="57" t="s">
        <v>126</v>
      </c>
      <c r="D894" s="58" t="s">
        <v>155</v>
      </c>
      <c r="E894" s="56" t="s">
        <v>140</v>
      </c>
      <c r="F894" s="65">
        <v>40171517</v>
      </c>
      <c r="G894" s="65">
        <v>92038498</v>
      </c>
      <c r="H894" s="63" t="s">
        <v>2228</v>
      </c>
      <c r="I894" s="63" t="s">
        <v>2117</v>
      </c>
      <c r="J894" s="61">
        <v>1</v>
      </c>
      <c r="K894" s="60">
        <v>10938.48</v>
      </c>
      <c r="L894" s="60">
        <f>+J894*K894</f>
        <v>10938.48</v>
      </c>
      <c r="M894" s="55" t="s">
        <v>66</v>
      </c>
    </row>
    <row r="895" spans="2:13" ht="25.5" x14ac:dyDescent="0.2">
      <c r="B895" s="68" t="s">
        <v>785</v>
      </c>
      <c r="C895" s="57" t="s">
        <v>126</v>
      </c>
      <c r="D895" s="58" t="s">
        <v>155</v>
      </c>
      <c r="E895" s="56" t="s">
        <v>140</v>
      </c>
      <c r="F895" s="65" t="s">
        <v>1241</v>
      </c>
      <c r="G895" s="65" t="s">
        <v>2229</v>
      </c>
      <c r="H895" s="63" t="s">
        <v>2230</v>
      </c>
      <c r="I895" s="63" t="s">
        <v>2117</v>
      </c>
      <c r="J895" s="61">
        <v>1</v>
      </c>
      <c r="K895" s="60">
        <v>8923</v>
      </c>
      <c r="L895" s="60">
        <f>J895*K895</f>
        <v>8923</v>
      </c>
      <c r="M895" s="55" t="s">
        <v>66</v>
      </c>
    </row>
    <row r="896" spans="2:13" ht="63.75" x14ac:dyDescent="0.2">
      <c r="B896" s="68" t="s">
        <v>785</v>
      </c>
      <c r="C896" s="57" t="s">
        <v>126</v>
      </c>
      <c r="D896" s="58" t="s">
        <v>155</v>
      </c>
      <c r="E896" s="56" t="s">
        <v>2231</v>
      </c>
      <c r="F896" s="65" t="s">
        <v>1241</v>
      </c>
      <c r="G896" s="65" t="s">
        <v>2062</v>
      </c>
      <c r="H896" s="63" t="s">
        <v>2232</v>
      </c>
      <c r="I896" s="63" t="s">
        <v>2117</v>
      </c>
      <c r="J896" s="61">
        <v>1</v>
      </c>
      <c r="K896" s="60">
        <v>10893.6</v>
      </c>
      <c r="L896" s="60">
        <f>J896*K896</f>
        <v>10893.6</v>
      </c>
      <c r="M896" s="55" t="s">
        <v>66</v>
      </c>
    </row>
    <row r="897" spans="2:13" ht="51" x14ac:dyDescent="0.2">
      <c r="B897" s="68" t="s">
        <v>785</v>
      </c>
      <c r="C897" s="57" t="s">
        <v>126</v>
      </c>
      <c r="D897" s="58" t="s">
        <v>155</v>
      </c>
      <c r="E897" s="56" t="s">
        <v>2231</v>
      </c>
      <c r="F897" s="65">
        <v>40171517</v>
      </c>
      <c r="G897" s="65" t="s">
        <v>2233</v>
      </c>
      <c r="H897" s="63" t="s">
        <v>2234</v>
      </c>
      <c r="I897" s="63" t="s">
        <v>2117</v>
      </c>
      <c r="J897" s="61">
        <v>1</v>
      </c>
      <c r="K897" s="60">
        <v>25744.799999999999</v>
      </c>
      <c r="L897" s="60">
        <f t="shared" ref="L897:L960" si="20">J897*K897</f>
        <v>25744.799999999999</v>
      </c>
      <c r="M897" s="55" t="s">
        <v>66</v>
      </c>
    </row>
    <row r="898" spans="2:13" ht="63.75" x14ac:dyDescent="0.2">
      <c r="B898" s="68" t="s">
        <v>785</v>
      </c>
      <c r="C898" s="57" t="s">
        <v>126</v>
      </c>
      <c r="D898" s="58" t="s">
        <v>155</v>
      </c>
      <c r="E898" s="56" t="s">
        <v>2235</v>
      </c>
      <c r="F898" s="65">
        <v>40171517</v>
      </c>
      <c r="G898" s="65" t="s">
        <v>2236</v>
      </c>
      <c r="H898" s="63" t="s">
        <v>2237</v>
      </c>
      <c r="I898" s="63" t="s">
        <v>2117</v>
      </c>
      <c r="J898" s="61">
        <v>1</v>
      </c>
      <c r="K898" s="60">
        <v>17690.88</v>
      </c>
      <c r="L898" s="60">
        <f t="shared" si="20"/>
        <v>17690.88</v>
      </c>
      <c r="M898" s="55" t="s">
        <v>66</v>
      </c>
    </row>
    <row r="899" spans="2:13" ht="63.75" x14ac:dyDescent="0.2">
      <c r="B899" s="68" t="s">
        <v>785</v>
      </c>
      <c r="C899" s="57" t="s">
        <v>126</v>
      </c>
      <c r="D899" s="58" t="s">
        <v>155</v>
      </c>
      <c r="E899" s="56" t="s">
        <v>2238</v>
      </c>
      <c r="F899" s="65" t="s">
        <v>1241</v>
      </c>
      <c r="G899" s="65" t="s">
        <v>2239</v>
      </c>
      <c r="H899" s="63" t="s">
        <v>2240</v>
      </c>
      <c r="I899" s="63" t="s">
        <v>2117</v>
      </c>
      <c r="J899" s="61">
        <v>1</v>
      </c>
      <c r="K899" s="60">
        <v>12817.32</v>
      </c>
      <c r="L899" s="60">
        <f t="shared" si="20"/>
        <v>12817.32</v>
      </c>
      <c r="M899" s="55" t="s">
        <v>66</v>
      </c>
    </row>
    <row r="900" spans="2:13" ht="51" x14ac:dyDescent="0.2">
      <c r="B900" s="68" t="s">
        <v>785</v>
      </c>
      <c r="C900" s="57" t="s">
        <v>126</v>
      </c>
      <c r="D900" s="58" t="s">
        <v>155</v>
      </c>
      <c r="E900" s="56" t="s">
        <v>2241</v>
      </c>
      <c r="F900" s="65">
        <v>40171517</v>
      </c>
      <c r="G900" s="65">
        <v>92147956</v>
      </c>
      <c r="H900" s="63" t="s">
        <v>2242</v>
      </c>
      <c r="I900" s="63" t="s">
        <v>2117</v>
      </c>
      <c r="J900" s="61">
        <v>1</v>
      </c>
      <c r="K900" s="60">
        <v>20633.580000000002</v>
      </c>
      <c r="L900" s="60">
        <f t="shared" si="20"/>
        <v>20633.580000000002</v>
      </c>
      <c r="M900" s="55" t="s">
        <v>66</v>
      </c>
    </row>
    <row r="901" spans="2:13" ht="51" x14ac:dyDescent="0.2">
      <c r="B901" s="68" t="s">
        <v>785</v>
      </c>
      <c r="C901" s="57" t="s">
        <v>126</v>
      </c>
      <c r="D901" s="58" t="s">
        <v>155</v>
      </c>
      <c r="E901" s="56" t="s">
        <v>2241</v>
      </c>
      <c r="F901" s="65">
        <v>40171517</v>
      </c>
      <c r="G901" s="65">
        <v>92147959</v>
      </c>
      <c r="H901" s="63" t="s">
        <v>2243</v>
      </c>
      <c r="I901" s="63" t="s">
        <v>2117</v>
      </c>
      <c r="J901" s="61">
        <v>1</v>
      </c>
      <c r="K901" s="60">
        <v>39926.879999999997</v>
      </c>
      <c r="L901" s="60">
        <f t="shared" si="20"/>
        <v>39926.879999999997</v>
      </c>
      <c r="M901" s="55" t="s">
        <v>66</v>
      </c>
    </row>
    <row r="902" spans="2:13" ht="51" x14ac:dyDescent="0.2">
      <c r="B902" s="68" t="s">
        <v>785</v>
      </c>
      <c r="C902" s="57" t="s">
        <v>126</v>
      </c>
      <c r="D902" s="58" t="s">
        <v>155</v>
      </c>
      <c r="E902" s="56" t="s">
        <v>2241</v>
      </c>
      <c r="F902" s="65">
        <v>40171517</v>
      </c>
      <c r="G902" s="65">
        <v>92147962</v>
      </c>
      <c r="H902" s="63" t="s">
        <v>2244</v>
      </c>
      <c r="I902" s="63" t="s">
        <v>2117</v>
      </c>
      <c r="J902" s="61">
        <v>1</v>
      </c>
      <c r="K902" s="60">
        <v>25912.080000000002</v>
      </c>
      <c r="L902" s="60">
        <f t="shared" si="20"/>
        <v>25912.080000000002</v>
      </c>
      <c r="M902" s="55" t="s">
        <v>66</v>
      </c>
    </row>
    <row r="903" spans="2:13" ht="63.75" x14ac:dyDescent="0.2">
      <c r="B903" s="68" t="s">
        <v>785</v>
      </c>
      <c r="C903" s="57" t="s">
        <v>126</v>
      </c>
      <c r="D903" s="58" t="s">
        <v>155</v>
      </c>
      <c r="E903" s="56" t="s">
        <v>2245</v>
      </c>
      <c r="F903" s="65">
        <v>40171517</v>
      </c>
      <c r="G903" s="65" t="s">
        <v>2246</v>
      </c>
      <c r="H903" s="63" t="s">
        <v>2247</v>
      </c>
      <c r="I903" s="63" t="s">
        <v>2117</v>
      </c>
      <c r="J903" s="61">
        <v>1</v>
      </c>
      <c r="K903" s="60">
        <v>50442.06</v>
      </c>
      <c r="L903" s="60">
        <f t="shared" si="20"/>
        <v>50442.06</v>
      </c>
      <c r="M903" s="55" t="s">
        <v>66</v>
      </c>
    </row>
    <row r="904" spans="2:13" ht="63.75" x14ac:dyDescent="0.2">
      <c r="B904" s="68" t="s">
        <v>785</v>
      </c>
      <c r="C904" s="57" t="s">
        <v>126</v>
      </c>
      <c r="D904" s="58" t="s">
        <v>155</v>
      </c>
      <c r="E904" s="56" t="s">
        <v>2245</v>
      </c>
      <c r="F904" s="65">
        <v>40171517</v>
      </c>
      <c r="G904" s="65" t="s">
        <v>2248</v>
      </c>
      <c r="H904" s="63" t="s">
        <v>2249</v>
      </c>
      <c r="I904" s="63" t="s">
        <v>2117</v>
      </c>
      <c r="J904" s="61">
        <v>1</v>
      </c>
      <c r="K904" s="60">
        <v>33396.840000000004</v>
      </c>
      <c r="L904" s="60">
        <f t="shared" si="20"/>
        <v>33396.840000000004</v>
      </c>
      <c r="M904" s="55" t="s">
        <v>66</v>
      </c>
    </row>
    <row r="905" spans="2:13" ht="63.75" x14ac:dyDescent="0.2">
      <c r="B905" s="68" t="s">
        <v>785</v>
      </c>
      <c r="C905" s="57" t="s">
        <v>126</v>
      </c>
      <c r="D905" s="58" t="s">
        <v>155</v>
      </c>
      <c r="E905" s="56" t="s">
        <v>2245</v>
      </c>
      <c r="F905" s="65">
        <v>40171517</v>
      </c>
      <c r="G905" s="65" t="s">
        <v>2248</v>
      </c>
      <c r="H905" s="63" t="s">
        <v>2250</v>
      </c>
      <c r="I905" s="63" t="s">
        <v>2117</v>
      </c>
      <c r="J905" s="61">
        <v>1</v>
      </c>
      <c r="K905" s="60">
        <v>22801.08</v>
      </c>
      <c r="L905" s="60">
        <f t="shared" si="20"/>
        <v>22801.08</v>
      </c>
      <c r="M905" s="55" t="s">
        <v>66</v>
      </c>
    </row>
    <row r="906" spans="2:13" ht="63.75" x14ac:dyDescent="0.2">
      <c r="B906" s="68" t="s">
        <v>785</v>
      </c>
      <c r="C906" s="57" t="s">
        <v>126</v>
      </c>
      <c r="D906" s="58" t="s">
        <v>155</v>
      </c>
      <c r="E906" s="56" t="s">
        <v>1259</v>
      </c>
      <c r="F906" s="65" t="s">
        <v>1241</v>
      </c>
      <c r="G906" s="65" t="s">
        <v>2251</v>
      </c>
      <c r="H906" s="63" t="s">
        <v>2252</v>
      </c>
      <c r="I906" s="63" t="s">
        <v>2117</v>
      </c>
      <c r="J906" s="61">
        <v>1</v>
      </c>
      <c r="K906" s="60">
        <v>8429.2800000000007</v>
      </c>
      <c r="L906" s="60">
        <f t="shared" si="20"/>
        <v>8429.2800000000007</v>
      </c>
      <c r="M906" s="55" t="s">
        <v>66</v>
      </c>
    </row>
    <row r="907" spans="2:13" ht="38.25" x14ac:dyDescent="0.2">
      <c r="B907" s="68" t="s">
        <v>785</v>
      </c>
      <c r="C907" s="57" t="s">
        <v>126</v>
      </c>
      <c r="D907" s="58" t="s">
        <v>155</v>
      </c>
      <c r="E907" s="56" t="s">
        <v>1259</v>
      </c>
      <c r="F907" s="65">
        <v>40171517</v>
      </c>
      <c r="G907" s="65">
        <v>92016668</v>
      </c>
      <c r="H907" s="63" t="s">
        <v>2253</v>
      </c>
      <c r="I907" s="63" t="s">
        <v>2117</v>
      </c>
      <c r="J907" s="61">
        <v>1</v>
      </c>
      <c r="K907" s="60">
        <v>89591.7</v>
      </c>
      <c r="L907" s="60">
        <f t="shared" si="20"/>
        <v>89591.7</v>
      </c>
      <c r="M907" s="55" t="s">
        <v>66</v>
      </c>
    </row>
    <row r="908" spans="2:13" ht="51" x14ac:dyDescent="0.2">
      <c r="B908" s="68" t="s">
        <v>785</v>
      </c>
      <c r="C908" s="57" t="s">
        <v>126</v>
      </c>
      <c r="D908" s="58" t="s">
        <v>155</v>
      </c>
      <c r="E908" s="56" t="s">
        <v>1259</v>
      </c>
      <c r="F908" s="65" t="s">
        <v>1241</v>
      </c>
      <c r="G908" s="65" t="s">
        <v>2254</v>
      </c>
      <c r="H908" s="63" t="s">
        <v>2255</v>
      </c>
      <c r="I908" s="63" t="s">
        <v>2117</v>
      </c>
      <c r="J908" s="61">
        <v>1</v>
      </c>
      <c r="K908" s="60">
        <v>55564.5</v>
      </c>
      <c r="L908" s="60">
        <f t="shared" si="20"/>
        <v>55564.5</v>
      </c>
      <c r="M908" s="55" t="s">
        <v>66</v>
      </c>
    </row>
    <row r="909" spans="2:13" ht="51" x14ac:dyDescent="0.2">
      <c r="B909" s="68" t="s">
        <v>785</v>
      </c>
      <c r="C909" s="57" t="s">
        <v>126</v>
      </c>
      <c r="D909" s="58" t="s">
        <v>155</v>
      </c>
      <c r="E909" s="56" t="s">
        <v>1259</v>
      </c>
      <c r="F909" s="65" t="s">
        <v>1241</v>
      </c>
      <c r="G909" s="65" t="s">
        <v>2256</v>
      </c>
      <c r="H909" s="63" t="s">
        <v>2257</v>
      </c>
      <c r="I909" s="63" t="s">
        <v>2117</v>
      </c>
      <c r="J909" s="61">
        <v>1</v>
      </c>
      <c r="K909" s="60">
        <v>34797.300000000003</v>
      </c>
      <c r="L909" s="60">
        <f t="shared" si="20"/>
        <v>34797.300000000003</v>
      </c>
      <c r="M909" s="55" t="s">
        <v>66</v>
      </c>
    </row>
    <row r="910" spans="2:13" ht="63.75" x14ac:dyDescent="0.2">
      <c r="B910" s="68" t="s">
        <v>785</v>
      </c>
      <c r="C910" s="57" t="s">
        <v>126</v>
      </c>
      <c r="D910" s="58" t="s">
        <v>155</v>
      </c>
      <c r="E910" s="56" t="s">
        <v>1259</v>
      </c>
      <c r="F910" s="65" t="s">
        <v>1241</v>
      </c>
      <c r="G910" s="65" t="s">
        <v>2258</v>
      </c>
      <c r="H910" s="63" t="s">
        <v>2259</v>
      </c>
      <c r="I910" s="63" t="s">
        <v>2117</v>
      </c>
      <c r="J910" s="61">
        <v>1</v>
      </c>
      <c r="K910" s="60">
        <v>82276.259999999995</v>
      </c>
      <c r="L910" s="60">
        <f t="shared" si="20"/>
        <v>82276.259999999995</v>
      </c>
      <c r="M910" s="55" t="s">
        <v>66</v>
      </c>
    </row>
    <row r="911" spans="2:13" ht="89.25" x14ac:dyDescent="0.2">
      <c r="B911" s="68" t="s">
        <v>785</v>
      </c>
      <c r="C911" s="57" t="s">
        <v>126</v>
      </c>
      <c r="D911" s="58" t="s">
        <v>155</v>
      </c>
      <c r="E911" s="56" t="s">
        <v>1259</v>
      </c>
      <c r="F911" s="65">
        <v>40171517</v>
      </c>
      <c r="G911" s="65">
        <v>92148154</v>
      </c>
      <c r="H911" s="63" t="s">
        <v>2260</v>
      </c>
      <c r="I911" s="63" t="s">
        <v>2117</v>
      </c>
      <c r="J911" s="61">
        <v>1</v>
      </c>
      <c r="K911" s="60">
        <v>43654.98</v>
      </c>
      <c r="L911" s="60">
        <f t="shared" si="20"/>
        <v>43654.98</v>
      </c>
      <c r="M911" s="55" t="s">
        <v>66</v>
      </c>
    </row>
    <row r="912" spans="2:13" ht="89.25" x14ac:dyDescent="0.2">
      <c r="B912" s="68" t="s">
        <v>785</v>
      </c>
      <c r="C912" s="57" t="s">
        <v>126</v>
      </c>
      <c r="D912" s="58" t="s">
        <v>155</v>
      </c>
      <c r="E912" s="56" t="s">
        <v>2261</v>
      </c>
      <c r="F912" s="65">
        <v>40171517</v>
      </c>
      <c r="G912" s="65">
        <v>92147954</v>
      </c>
      <c r="H912" s="63" t="s">
        <v>2262</v>
      </c>
      <c r="I912" s="63" t="s">
        <v>2117</v>
      </c>
      <c r="J912" s="61">
        <v>1</v>
      </c>
      <c r="K912" s="60">
        <v>24912.48</v>
      </c>
      <c r="L912" s="60">
        <f t="shared" si="20"/>
        <v>24912.48</v>
      </c>
      <c r="M912" s="55" t="s">
        <v>66</v>
      </c>
    </row>
    <row r="913" spans="2:13" ht="63.75" x14ac:dyDescent="0.2">
      <c r="B913" s="68" t="s">
        <v>785</v>
      </c>
      <c r="C913" s="57" t="s">
        <v>126</v>
      </c>
      <c r="D913" s="58" t="s">
        <v>155</v>
      </c>
      <c r="E913" s="56" t="s">
        <v>2263</v>
      </c>
      <c r="F913" s="65" t="s">
        <v>1241</v>
      </c>
      <c r="G913" s="65" t="s">
        <v>2264</v>
      </c>
      <c r="H913" s="63" t="s">
        <v>2265</v>
      </c>
      <c r="I913" s="63" t="s">
        <v>2117</v>
      </c>
      <c r="J913" s="61">
        <v>1</v>
      </c>
      <c r="K913" s="60">
        <v>123155.82</v>
      </c>
      <c r="L913" s="60">
        <f t="shared" si="20"/>
        <v>123155.82</v>
      </c>
      <c r="M913" s="55" t="s">
        <v>66</v>
      </c>
    </row>
    <row r="914" spans="2:13" ht="25.5" x14ac:dyDescent="0.2">
      <c r="B914" s="68" t="s">
        <v>785</v>
      </c>
      <c r="C914" s="57" t="s">
        <v>126</v>
      </c>
      <c r="D914" s="58" t="s">
        <v>155</v>
      </c>
      <c r="E914" s="56" t="s">
        <v>2263</v>
      </c>
      <c r="F914" s="65" t="s">
        <v>1241</v>
      </c>
      <c r="G914" s="65" t="s">
        <v>2266</v>
      </c>
      <c r="H914" s="63" t="s">
        <v>2267</v>
      </c>
      <c r="I914" s="63" t="s">
        <v>2117</v>
      </c>
      <c r="J914" s="61">
        <v>1</v>
      </c>
      <c r="K914" s="60">
        <v>73388</v>
      </c>
      <c r="L914" s="60">
        <f t="shared" si="20"/>
        <v>73388</v>
      </c>
      <c r="M914" s="55" t="s">
        <v>66</v>
      </c>
    </row>
    <row r="915" spans="2:13" ht="63.75" x14ac:dyDescent="0.2">
      <c r="B915" s="68" t="s">
        <v>785</v>
      </c>
      <c r="C915" s="57" t="s">
        <v>126</v>
      </c>
      <c r="D915" s="58" t="s">
        <v>155</v>
      </c>
      <c r="E915" s="56" t="s">
        <v>2263</v>
      </c>
      <c r="F915" s="65" t="s">
        <v>1241</v>
      </c>
      <c r="G915" s="65" t="s">
        <v>2268</v>
      </c>
      <c r="H915" s="63" t="s">
        <v>2269</v>
      </c>
      <c r="I915" s="63" t="s">
        <v>2117</v>
      </c>
      <c r="J915" s="61">
        <v>1</v>
      </c>
      <c r="K915" s="60">
        <v>182822.76</v>
      </c>
      <c r="L915" s="60">
        <f t="shared" si="20"/>
        <v>182822.76</v>
      </c>
      <c r="M915" s="55" t="s">
        <v>66</v>
      </c>
    </row>
    <row r="916" spans="2:13" ht="76.5" x14ac:dyDescent="0.2">
      <c r="B916" s="68" t="s">
        <v>785</v>
      </c>
      <c r="C916" s="57" t="s">
        <v>126</v>
      </c>
      <c r="D916" s="58" t="s">
        <v>155</v>
      </c>
      <c r="E916" s="56" t="s">
        <v>2270</v>
      </c>
      <c r="F916" s="65" t="s">
        <v>1241</v>
      </c>
      <c r="G916" s="65" t="s">
        <v>2271</v>
      </c>
      <c r="H916" s="63" t="s">
        <v>2272</v>
      </c>
      <c r="I916" s="63" t="s">
        <v>2117</v>
      </c>
      <c r="J916" s="61">
        <v>1</v>
      </c>
      <c r="K916" s="60">
        <v>308955.96000000002</v>
      </c>
      <c r="L916" s="60">
        <f t="shared" si="20"/>
        <v>308955.96000000002</v>
      </c>
      <c r="M916" s="55" t="s">
        <v>66</v>
      </c>
    </row>
    <row r="917" spans="2:13" ht="51" x14ac:dyDescent="0.2">
      <c r="B917" s="68" t="s">
        <v>785</v>
      </c>
      <c r="C917" s="57" t="s">
        <v>126</v>
      </c>
      <c r="D917" s="58" t="s">
        <v>155</v>
      </c>
      <c r="E917" s="56" t="s">
        <v>2270</v>
      </c>
      <c r="F917" s="65" t="s">
        <v>1241</v>
      </c>
      <c r="G917" s="65" t="s">
        <v>2273</v>
      </c>
      <c r="H917" s="63" t="s">
        <v>2274</v>
      </c>
      <c r="I917" s="63" t="s">
        <v>2117</v>
      </c>
      <c r="J917" s="61">
        <v>1</v>
      </c>
      <c r="K917" s="60">
        <v>184018.2</v>
      </c>
      <c r="L917" s="60">
        <f t="shared" si="20"/>
        <v>184018.2</v>
      </c>
      <c r="M917" s="55" t="s">
        <v>66</v>
      </c>
    </row>
    <row r="918" spans="2:13" ht="89.25" x14ac:dyDescent="0.2">
      <c r="B918" s="68" t="s">
        <v>785</v>
      </c>
      <c r="C918" s="57" t="s">
        <v>126</v>
      </c>
      <c r="D918" s="58" t="s">
        <v>155</v>
      </c>
      <c r="E918" s="56" t="s">
        <v>2275</v>
      </c>
      <c r="F918" s="65">
        <v>40171517</v>
      </c>
      <c r="G918" s="65">
        <v>92148127</v>
      </c>
      <c r="H918" s="63" t="s">
        <v>2276</v>
      </c>
      <c r="I918" s="63" t="s">
        <v>2117</v>
      </c>
      <c r="J918" s="61">
        <v>1</v>
      </c>
      <c r="K918" s="60">
        <v>351725.58</v>
      </c>
      <c r="L918" s="60">
        <f t="shared" si="20"/>
        <v>351725.58</v>
      </c>
      <c r="M918" s="55" t="s">
        <v>66</v>
      </c>
    </row>
    <row r="919" spans="2:13" ht="89.25" x14ac:dyDescent="0.2">
      <c r="B919" s="68" t="s">
        <v>785</v>
      </c>
      <c r="C919" s="57" t="s">
        <v>126</v>
      </c>
      <c r="D919" s="58" t="s">
        <v>155</v>
      </c>
      <c r="E919" s="56" t="s">
        <v>2275</v>
      </c>
      <c r="F919" s="65">
        <v>40171517</v>
      </c>
      <c r="G919" s="65">
        <v>92148128</v>
      </c>
      <c r="H919" s="63" t="s">
        <v>2277</v>
      </c>
      <c r="I919" s="63" t="s">
        <v>2117</v>
      </c>
      <c r="J919" s="61">
        <v>1</v>
      </c>
      <c r="K919" s="60">
        <v>221116.62</v>
      </c>
      <c r="L919" s="60">
        <f t="shared" si="20"/>
        <v>221116.62</v>
      </c>
      <c r="M919" s="55" t="s">
        <v>66</v>
      </c>
    </row>
    <row r="920" spans="2:13" ht="89.25" x14ac:dyDescent="0.2">
      <c r="B920" s="68" t="s">
        <v>785</v>
      </c>
      <c r="C920" s="57" t="s">
        <v>126</v>
      </c>
      <c r="D920" s="58" t="s">
        <v>155</v>
      </c>
      <c r="E920" s="56" t="s">
        <v>2275</v>
      </c>
      <c r="F920" s="65">
        <v>40171517</v>
      </c>
      <c r="G920" s="65">
        <v>92148129</v>
      </c>
      <c r="H920" s="63" t="s">
        <v>2278</v>
      </c>
      <c r="I920" s="63" t="s">
        <v>2117</v>
      </c>
      <c r="J920" s="61">
        <v>1</v>
      </c>
      <c r="K920" s="60">
        <v>168685.56</v>
      </c>
      <c r="L920" s="60">
        <f t="shared" si="20"/>
        <v>168685.56</v>
      </c>
      <c r="M920" s="55" t="s">
        <v>66</v>
      </c>
    </row>
    <row r="921" spans="2:13" ht="89.25" x14ac:dyDescent="0.2">
      <c r="B921" s="68" t="s">
        <v>785</v>
      </c>
      <c r="C921" s="57" t="s">
        <v>126</v>
      </c>
      <c r="D921" s="58" t="s">
        <v>155</v>
      </c>
      <c r="E921" s="56" t="s">
        <v>2275</v>
      </c>
      <c r="F921" s="65">
        <v>40171517</v>
      </c>
      <c r="G921" s="65">
        <v>92148130</v>
      </c>
      <c r="H921" s="63" t="s">
        <v>2279</v>
      </c>
      <c r="I921" s="63" t="s">
        <v>2117</v>
      </c>
      <c r="J921" s="61">
        <v>1</v>
      </c>
      <c r="K921" s="60">
        <v>120756.78</v>
      </c>
      <c r="L921" s="60">
        <f t="shared" si="20"/>
        <v>120756.78</v>
      </c>
      <c r="M921" s="55" t="s">
        <v>66</v>
      </c>
    </row>
    <row r="922" spans="2:13" ht="89.25" x14ac:dyDescent="0.2">
      <c r="B922" s="68" t="s">
        <v>785</v>
      </c>
      <c r="C922" s="57" t="s">
        <v>126</v>
      </c>
      <c r="D922" s="58" t="s">
        <v>155</v>
      </c>
      <c r="E922" s="56" t="s">
        <v>2275</v>
      </c>
      <c r="F922" s="65">
        <v>40171517</v>
      </c>
      <c r="G922" s="65">
        <v>92148131</v>
      </c>
      <c r="H922" s="63" t="s">
        <v>2280</v>
      </c>
      <c r="I922" s="63" t="s">
        <v>2117</v>
      </c>
      <c r="J922" s="61">
        <v>1</v>
      </c>
      <c r="K922" s="60">
        <v>637894.74</v>
      </c>
      <c r="L922" s="60">
        <f t="shared" si="20"/>
        <v>637894.74</v>
      </c>
      <c r="M922" s="55" t="s">
        <v>66</v>
      </c>
    </row>
    <row r="923" spans="2:13" ht="89.25" x14ac:dyDescent="0.2">
      <c r="B923" s="68" t="s">
        <v>785</v>
      </c>
      <c r="C923" s="57" t="s">
        <v>126</v>
      </c>
      <c r="D923" s="58" t="s">
        <v>155</v>
      </c>
      <c r="E923" s="56" t="s">
        <v>2275</v>
      </c>
      <c r="F923" s="65">
        <v>40171517</v>
      </c>
      <c r="G923" s="65">
        <v>92148132</v>
      </c>
      <c r="H923" s="63" t="s">
        <v>2281</v>
      </c>
      <c r="I923" s="63" t="s">
        <v>2117</v>
      </c>
      <c r="J923" s="61">
        <v>1</v>
      </c>
      <c r="K923" s="60">
        <v>1941218.1</v>
      </c>
      <c r="L923" s="60">
        <f t="shared" si="20"/>
        <v>1941218.1</v>
      </c>
      <c r="M923" s="55" t="s">
        <v>66</v>
      </c>
    </row>
    <row r="924" spans="2:13" ht="89.25" x14ac:dyDescent="0.2">
      <c r="B924" s="68" t="s">
        <v>785</v>
      </c>
      <c r="C924" s="57" t="s">
        <v>126</v>
      </c>
      <c r="D924" s="58" t="s">
        <v>155</v>
      </c>
      <c r="E924" s="56" t="s">
        <v>2275</v>
      </c>
      <c r="F924" s="65">
        <v>40171517</v>
      </c>
      <c r="G924" s="65">
        <v>92148142</v>
      </c>
      <c r="H924" s="63" t="s">
        <v>2282</v>
      </c>
      <c r="I924" s="63" t="s">
        <v>2117</v>
      </c>
      <c r="J924" s="61">
        <v>1</v>
      </c>
      <c r="K924" s="60">
        <v>1337743.26</v>
      </c>
      <c r="L924" s="60">
        <f t="shared" si="20"/>
        <v>1337743.26</v>
      </c>
      <c r="M924" s="55" t="s">
        <v>66</v>
      </c>
    </row>
    <row r="925" spans="2:13" ht="89.25" x14ac:dyDescent="0.2">
      <c r="B925" s="68" t="s">
        <v>785</v>
      </c>
      <c r="C925" s="57" t="s">
        <v>126</v>
      </c>
      <c r="D925" s="58" t="s">
        <v>155</v>
      </c>
      <c r="E925" s="56" t="s">
        <v>2275</v>
      </c>
      <c r="F925" s="65">
        <v>40171517</v>
      </c>
      <c r="G925" s="65">
        <v>92148155</v>
      </c>
      <c r="H925" s="63" t="s">
        <v>2283</v>
      </c>
      <c r="I925" s="63" t="s">
        <v>2117</v>
      </c>
      <c r="J925" s="61">
        <v>1</v>
      </c>
      <c r="K925" s="60">
        <v>958154.34</v>
      </c>
      <c r="L925" s="60">
        <f t="shared" si="20"/>
        <v>958154.34</v>
      </c>
      <c r="M925" s="55" t="s">
        <v>66</v>
      </c>
    </row>
    <row r="926" spans="2:13" ht="89.25" x14ac:dyDescent="0.2">
      <c r="B926" s="68" t="s">
        <v>785</v>
      </c>
      <c r="C926" s="57" t="s">
        <v>126</v>
      </c>
      <c r="D926" s="58" t="s">
        <v>155</v>
      </c>
      <c r="E926" s="56" t="s">
        <v>2275</v>
      </c>
      <c r="F926" s="65">
        <v>40171517</v>
      </c>
      <c r="G926" s="65">
        <v>92148160</v>
      </c>
      <c r="H926" s="63" t="s">
        <v>2284</v>
      </c>
      <c r="I926" s="63" t="s">
        <v>2117</v>
      </c>
      <c r="J926" s="61">
        <v>1</v>
      </c>
      <c r="K926" s="60">
        <v>77107.92</v>
      </c>
      <c r="L926" s="60">
        <f t="shared" si="20"/>
        <v>77107.92</v>
      </c>
      <c r="M926" s="55" t="s">
        <v>66</v>
      </c>
    </row>
    <row r="927" spans="2:13" ht="102" x14ac:dyDescent="0.2">
      <c r="B927" s="68" t="s">
        <v>785</v>
      </c>
      <c r="C927" s="57" t="s">
        <v>126</v>
      </c>
      <c r="D927" s="58" t="s">
        <v>155</v>
      </c>
      <c r="E927" s="56" t="s">
        <v>2275</v>
      </c>
      <c r="F927" s="65">
        <v>40171517</v>
      </c>
      <c r="G927" s="65" t="s">
        <v>2285</v>
      </c>
      <c r="H927" s="63" t="s">
        <v>2286</v>
      </c>
      <c r="I927" s="63" t="s">
        <v>2117</v>
      </c>
      <c r="J927" s="61">
        <v>1</v>
      </c>
      <c r="K927" s="60">
        <v>291767.94</v>
      </c>
      <c r="L927" s="60">
        <f t="shared" si="20"/>
        <v>291767.94</v>
      </c>
      <c r="M927" s="55" t="s">
        <v>66</v>
      </c>
    </row>
    <row r="928" spans="2:13" ht="102" x14ac:dyDescent="0.2">
      <c r="B928" s="68" t="s">
        <v>785</v>
      </c>
      <c r="C928" s="57" t="s">
        <v>126</v>
      </c>
      <c r="D928" s="58" t="s">
        <v>158</v>
      </c>
      <c r="E928" s="56" t="s">
        <v>97</v>
      </c>
      <c r="F928" s="65" t="s">
        <v>2287</v>
      </c>
      <c r="G928" s="65" t="s">
        <v>2288</v>
      </c>
      <c r="H928" s="63" t="s">
        <v>2289</v>
      </c>
      <c r="I928" s="63" t="s">
        <v>2117</v>
      </c>
      <c r="J928" s="61">
        <v>1</v>
      </c>
      <c r="K928" s="60">
        <v>1061.82</v>
      </c>
      <c r="L928" s="60">
        <f t="shared" si="20"/>
        <v>1061.82</v>
      </c>
      <c r="M928" s="55" t="s">
        <v>66</v>
      </c>
    </row>
    <row r="929" spans="2:13" ht="76.5" x14ac:dyDescent="0.2">
      <c r="B929" s="68" t="s">
        <v>785</v>
      </c>
      <c r="C929" s="57" t="s">
        <v>126</v>
      </c>
      <c r="D929" s="58" t="s">
        <v>158</v>
      </c>
      <c r="E929" s="56" t="s">
        <v>97</v>
      </c>
      <c r="F929" s="65">
        <v>40174908</v>
      </c>
      <c r="G929" s="65">
        <v>92009034</v>
      </c>
      <c r="H929" s="63" t="s">
        <v>2290</v>
      </c>
      <c r="I929" s="63" t="s">
        <v>2117</v>
      </c>
      <c r="J929" s="61">
        <v>1</v>
      </c>
      <c r="K929" s="60">
        <v>6825.84</v>
      </c>
      <c r="L929" s="60">
        <f t="shared" si="20"/>
        <v>6825.84</v>
      </c>
      <c r="M929" s="55" t="s">
        <v>66</v>
      </c>
    </row>
    <row r="930" spans="2:13" ht="76.5" x14ac:dyDescent="0.2">
      <c r="B930" s="68" t="s">
        <v>785</v>
      </c>
      <c r="C930" s="57" t="s">
        <v>126</v>
      </c>
      <c r="D930" s="58" t="s">
        <v>158</v>
      </c>
      <c r="E930" s="56" t="s">
        <v>97</v>
      </c>
      <c r="F930" s="65">
        <v>40174908</v>
      </c>
      <c r="G930" s="65">
        <v>92009035</v>
      </c>
      <c r="H930" s="63" t="s">
        <v>2291</v>
      </c>
      <c r="I930" s="63" t="s">
        <v>2117</v>
      </c>
      <c r="J930" s="61">
        <v>1</v>
      </c>
      <c r="K930" s="60">
        <v>10088.82</v>
      </c>
      <c r="L930" s="60">
        <f t="shared" si="20"/>
        <v>10088.82</v>
      </c>
      <c r="M930" s="55" t="s">
        <v>66</v>
      </c>
    </row>
    <row r="931" spans="2:13" ht="76.5" x14ac:dyDescent="0.2">
      <c r="B931" s="68" t="s">
        <v>785</v>
      </c>
      <c r="C931" s="57" t="s">
        <v>126</v>
      </c>
      <c r="D931" s="58" t="s">
        <v>158</v>
      </c>
      <c r="E931" s="56" t="s">
        <v>97</v>
      </c>
      <c r="F931" s="65" t="s">
        <v>2292</v>
      </c>
      <c r="G931" s="65" t="s">
        <v>2293</v>
      </c>
      <c r="H931" s="63" t="s">
        <v>2294</v>
      </c>
      <c r="I931" s="63" t="s">
        <v>2117</v>
      </c>
      <c r="J931" s="61">
        <v>1</v>
      </c>
      <c r="K931" s="60">
        <v>88028.040000000008</v>
      </c>
      <c r="L931" s="60">
        <f t="shared" si="20"/>
        <v>88028.040000000008</v>
      </c>
      <c r="M931" s="55" t="s">
        <v>66</v>
      </c>
    </row>
    <row r="932" spans="2:13" ht="76.5" x14ac:dyDescent="0.2">
      <c r="B932" s="68" t="s">
        <v>785</v>
      </c>
      <c r="C932" s="57" t="s">
        <v>126</v>
      </c>
      <c r="D932" s="58" t="s">
        <v>158</v>
      </c>
      <c r="E932" s="56" t="s">
        <v>97</v>
      </c>
      <c r="F932" s="65" t="s">
        <v>2292</v>
      </c>
      <c r="G932" s="65" t="s">
        <v>2295</v>
      </c>
      <c r="H932" s="63" t="s">
        <v>2296</v>
      </c>
      <c r="I932" s="63" t="s">
        <v>2117</v>
      </c>
      <c r="J932" s="61">
        <v>1</v>
      </c>
      <c r="K932" s="60">
        <v>6677.9400000000005</v>
      </c>
      <c r="L932" s="60">
        <f t="shared" si="20"/>
        <v>6677.9400000000005</v>
      </c>
      <c r="M932" s="55" t="s">
        <v>66</v>
      </c>
    </row>
    <row r="933" spans="2:13" ht="76.5" x14ac:dyDescent="0.2">
      <c r="B933" s="68" t="s">
        <v>785</v>
      </c>
      <c r="C933" s="57" t="s">
        <v>126</v>
      </c>
      <c r="D933" s="58" t="s">
        <v>158</v>
      </c>
      <c r="E933" s="56" t="s">
        <v>97</v>
      </c>
      <c r="F933" s="65">
        <v>40174908</v>
      </c>
      <c r="G933" s="65">
        <v>92029340</v>
      </c>
      <c r="H933" s="63" t="s">
        <v>2297</v>
      </c>
      <c r="I933" s="63" t="s">
        <v>2117</v>
      </c>
      <c r="J933" s="61">
        <v>1</v>
      </c>
      <c r="K933" s="60">
        <v>2004.3</v>
      </c>
      <c r="L933" s="60">
        <f t="shared" si="20"/>
        <v>2004.3</v>
      </c>
      <c r="M933" s="55" t="s">
        <v>66</v>
      </c>
    </row>
    <row r="934" spans="2:13" ht="76.5" x14ac:dyDescent="0.2">
      <c r="B934" s="68" t="s">
        <v>785</v>
      </c>
      <c r="C934" s="57" t="s">
        <v>126</v>
      </c>
      <c r="D934" s="58" t="s">
        <v>158</v>
      </c>
      <c r="E934" s="56" t="s">
        <v>97</v>
      </c>
      <c r="F934" s="65">
        <v>40174908</v>
      </c>
      <c r="G934" s="65">
        <v>92030821</v>
      </c>
      <c r="H934" s="63" t="s">
        <v>2298</v>
      </c>
      <c r="I934" s="63" t="s">
        <v>2117</v>
      </c>
      <c r="J934" s="61">
        <v>1</v>
      </c>
      <c r="K934" s="60">
        <v>2514.3000000000002</v>
      </c>
      <c r="L934" s="60">
        <f t="shared" si="20"/>
        <v>2514.3000000000002</v>
      </c>
      <c r="M934" s="55" t="s">
        <v>66</v>
      </c>
    </row>
    <row r="935" spans="2:13" ht="63.75" x14ac:dyDescent="0.2">
      <c r="B935" s="68" t="s">
        <v>785</v>
      </c>
      <c r="C935" s="57" t="s">
        <v>126</v>
      </c>
      <c r="D935" s="58" t="s">
        <v>158</v>
      </c>
      <c r="E935" s="56" t="s">
        <v>97</v>
      </c>
      <c r="F935" s="65">
        <v>40174908</v>
      </c>
      <c r="G935" s="65">
        <v>92031278</v>
      </c>
      <c r="H935" s="63" t="s">
        <v>2299</v>
      </c>
      <c r="I935" s="63" t="s">
        <v>2117</v>
      </c>
      <c r="J935" s="61">
        <v>1</v>
      </c>
      <c r="K935" s="60">
        <v>7767.3</v>
      </c>
      <c r="L935" s="60">
        <f t="shared" si="20"/>
        <v>7767.3</v>
      </c>
      <c r="M935" s="55" t="s">
        <v>66</v>
      </c>
    </row>
    <row r="936" spans="2:13" ht="63.75" x14ac:dyDescent="0.2">
      <c r="B936" s="68" t="s">
        <v>785</v>
      </c>
      <c r="C936" s="57" t="s">
        <v>126</v>
      </c>
      <c r="D936" s="58" t="s">
        <v>158</v>
      </c>
      <c r="E936" s="56" t="s">
        <v>97</v>
      </c>
      <c r="F936" s="65">
        <v>40174908</v>
      </c>
      <c r="G936" s="65">
        <v>92051160</v>
      </c>
      <c r="H936" s="63" t="s">
        <v>2300</v>
      </c>
      <c r="I936" s="63" t="s">
        <v>2117</v>
      </c>
      <c r="J936" s="61">
        <v>1</v>
      </c>
      <c r="K936" s="60">
        <v>3372.12</v>
      </c>
      <c r="L936" s="60">
        <f t="shared" si="20"/>
        <v>3372.12</v>
      </c>
      <c r="M936" s="55" t="s">
        <v>66</v>
      </c>
    </row>
    <row r="937" spans="2:13" ht="76.5" x14ac:dyDescent="0.2">
      <c r="B937" s="68" t="s">
        <v>785</v>
      </c>
      <c r="C937" s="57" t="s">
        <v>126</v>
      </c>
      <c r="D937" s="58" t="s">
        <v>158</v>
      </c>
      <c r="E937" s="56" t="s">
        <v>97</v>
      </c>
      <c r="F937" s="65" t="s">
        <v>2292</v>
      </c>
      <c r="G937" s="65" t="s">
        <v>2301</v>
      </c>
      <c r="H937" s="63" t="s">
        <v>2302</v>
      </c>
      <c r="I937" s="63" t="s">
        <v>2117</v>
      </c>
      <c r="J937" s="61">
        <v>1</v>
      </c>
      <c r="K937" s="60">
        <v>4624.68</v>
      </c>
      <c r="L937" s="60">
        <f t="shared" si="20"/>
        <v>4624.68</v>
      </c>
      <c r="M937" s="55" t="s">
        <v>66</v>
      </c>
    </row>
    <row r="938" spans="2:13" ht="63.75" x14ac:dyDescent="0.2">
      <c r="B938" s="68" t="s">
        <v>785</v>
      </c>
      <c r="C938" s="57" t="s">
        <v>126</v>
      </c>
      <c r="D938" s="58" t="s">
        <v>158</v>
      </c>
      <c r="E938" s="56" t="s">
        <v>97</v>
      </c>
      <c r="F938" s="65">
        <v>40174908</v>
      </c>
      <c r="G938" s="65">
        <v>92058297</v>
      </c>
      <c r="H938" s="63" t="s">
        <v>2303</v>
      </c>
      <c r="I938" s="63" t="s">
        <v>2117</v>
      </c>
      <c r="J938" s="61">
        <v>1</v>
      </c>
      <c r="K938" s="60">
        <v>23978.16</v>
      </c>
      <c r="L938" s="60">
        <f t="shared" si="20"/>
        <v>23978.16</v>
      </c>
      <c r="M938" s="55" t="s">
        <v>66</v>
      </c>
    </row>
    <row r="939" spans="2:13" ht="76.5" x14ac:dyDescent="0.2">
      <c r="B939" s="68" t="s">
        <v>785</v>
      </c>
      <c r="C939" s="57" t="s">
        <v>126</v>
      </c>
      <c r="D939" s="58" t="s">
        <v>158</v>
      </c>
      <c r="E939" s="56" t="s">
        <v>97</v>
      </c>
      <c r="F939" s="65" t="s">
        <v>2292</v>
      </c>
      <c r="G939" s="65" t="s">
        <v>2304</v>
      </c>
      <c r="H939" s="63" t="s">
        <v>2305</v>
      </c>
      <c r="I939" s="63" t="s">
        <v>2117</v>
      </c>
      <c r="J939" s="61">
        <v>1</v>
      </c>
      <c r="K939" s="60">
        <v>41312.04</v>
      </c>
      <c r="L939" s="60">
        <f t="shared" si="20"/>
        <v>41312.04</v>
      </c>
      <c r="M939" s="55" t="s">
        <v>66</v>
      </c>
    </row>
    <row r="940" spans="2:13" ht="63.75" x14ac:dyDescent="0.2">
      <c r="B940" s="68" t="s">
        <v>785</v>
      </c>
      <c r="C940" s="57" t="s">
        <v>126</v>
      </c>
      <c r="D940" s="58" t="s">
        <v>158</v>
      </c>
      <c r="E940" s="56" t="s">
        <v>97</v>
      </c>
      <c r="F940" s="65">
        <v>40174908</v>
      </c>
      <c r="G940" s="65">
        <v>92066420</v>
      </c>
      <c r="H940" s="63" t="s">
        <v>2306</v>
      </c>
      <c r="I940" s="63" t="s">
        <v>2117</v>
      </c>
      <c r="J940" s="61">
        <v>1</v>
      </c>
      <c r="K940" s="60">
        <v>32305.440000000002</v>
      </c>
      <c r="L940" s="60">
        <f t="shared" si="20"/>
        <v>32305.440000000002</v>
      </c>
      <c r="M940" s="55" t="s">
        <v>66</v>
      </c>
    </row>
    <row r="941" spans="2:13" ht="76.5" x14ac:dyDescent="0.2">
      <c r="B941" s="68" t="s">
        <v>785</v>
      </c>
      <c r="C941" s="57" t="s">
        <v>126</v>
      </c>
      <c r="D941" s="58" t="s">
        <v>158</v>
      </c>
      <c r="E941" s="56" t="s">
        <v>97</v>
      </c>
      <c r="F941" s="65" t="s">
        <v>2292</v>
      </c>
      <c r="G941" s="65" t="s">
        <v>2307</v>
      </c>
      <c r="H941" s="63" t="s">
        <v>2308</v>
      </c>
      <c r="I941" s="63" t="s">
        <v>2117</v>
      </c>
      <c r="J941" s="61">
        <v>1</v>
      </c>
      <c r="K941" s="60">
        <v>10876.26</v>
      </c>
      <c r="L941" s="60">
        <f t="shared" si="20"/>
        <v>10876.26</v>
      </c>
      <c r="M941" s="55" t="s">
        <v>66</v>
      </c>
    </row>
    <row r="942" spans="2:13" ht="89.25" x14ac:dyDescent="0.2">
      <c r="B942" s="68" t="s">
        <v>785</v>
      </c>
      <c r="C942" s="57" t="s">
        <v>126</v>
      </c>
      <c r="D942" s="58" t="s">
        <v>158</v>
      </c>
      <c r="E942" s="56" t="s">
        <v>97</v>
      </c>
      <c r="F942" s="65" t="s">
        <v>2292</v>
      </c>
      <c r="G942" s="65" t="s">
        <v>2309</v>
      </c>
      <c r="H942" s="63" t="s">
        <v>2310</v>
      </c>
      <c r="I942" s="63" t="s">
        <v>2117</v>
      </c>
      <c r="J942" s="61">
        <v>1</v>
      </c>
      <c r="K942" s="60">
        <v>23808.84</v>
      </c>
      <c r="L942" s="60">
        <f t="shared" si="20"/>
        <v>23808.84</v>
      </c>
      <c r="M942" s="55" t="s">
        <v>66</v>
      </c>
    </row>
    <row r="943" spans="2:13" ht="76.5" x14ac:dyDescent="0.2">
      <c r="B943" s="68" t="s">
        <v>785</v>
      </c>
      <c r="C943" s="57" t="s">
        <v>126</v>
      </c>
      <c r="D943" s="58" t="s">
        <v>158</v>
      </c>
      <c r="E943" s="56" t="s">
        <v>97</v>
      </c>
      <c r="F943" s="65">
        <v>40174908</v>
      </c>
      <c r="G943" s="65">
        <v>92075387</v>
      </c>
      <c r="H943" s="63" t="s">
        <v>2311</v>
      </c>
      <c r="I943" s="63" t="s">
        <v>2117</v>
      </c>
      <c r="J943" s="61">
        <v>1</v>
      </c>
      <c r="K943" s="60">
        <v>19018.920000000002</v>
      </c>
      <c r="L943" s="60">
        <f t="shared" si="20"/>
        <v>19018.920000000002</v>
      </c>
      <c r="M943" s="55" t="s">
        <v>66</v>
      </c>
    </row>
    <row r="944" spans="2:13" ht="76.5" x14ac:dyDescent="0.2">
      <c r="B944" s="68" t="s">
        <v>785</v>
      </c>
      <c r="C944" s="57" t="s">
        <v>126</v>
      </c>
      <c r="D944" s="58" t="s">
        <v>158</v>
      </c>
      <c r="E944" s="56" t="s">
        <v>97</v>
      </c>
      <c r="F944" s="65" t="s">
        <v>2292</v>
      </c>
      <c r="G944" s="65" t="s">
        <v>2312</v>
      </c>
      <c r="H944" s="63" t="s">
        <v>2313</v>
      </c>
      <c r="I944" s="63" t="s">
        <v>2117</v>
      </c>
      <c r="J944" s="61">
        <v>1</v>
      </c>
      <c r="K944" s="60">
        <v>29150.58</v>
      </c>
      <c r="L944" s="60">
        <f t="shared" si="20"/>
        <v>29150.58</v>
      </c>
      <c r="M944" s="55" t="s">
        <v>66</v>
      </c>
    </row>
    <row r="945" spans="2:13" ht="89.25" x14ac:dyDescent="0.2">
      <c r="B945" s="68" t="s">
        <v>785</v>
      </c>
      <c r="C945" s="57" t="s">
        <v>126</v>
      </c>
      <c r="D945" s="58" t="s">
        <v>158</v>
      </c>
      <c r="E945" s="56" t="s">
        <v>97</v>
      </c>
      <c r="F945" s="65" t="s">
        <v>2292</v>
      </c>
      <c r="G945" s="65" t="s">
        <v>2314</v>
      </c>
      <c r="H945" s="63" t="s">
        <v>2315</v>
      </c>
      <c r="I945" s="63" t="s">
        <v>2117</v>
      </c>
      <c r="J945" s="61">
        <v>1</v>
      </c>
      <c r="K945" s="60">
        <v>6161.82</v>
      </c>
      <c r="L945" s="60">
        <f t="shared" si="20"/>
        <v>6161.82</v>
      </c>
      <c r="M945" s="55" t="s">
        <v>66</v>
      </c>
    </row>
    <row r="946" spans="2:13" ht="76.5" x14ac:dyDescent="0.2">
      <c r="B946" s="68" t="s">
        <v>785</v>
      </c>
      <c r="C946" s="57" t="s">
        <v>126</v>
      </c>
      <c r="D946" s="58" t="s">
        <v>158</v>
      </c>
      <c r="E946" s="56" t="s">
        <v>97</v>
      </c>
      <c r="F946" s="65" t="s">
        <v>2292</v>
      </c>
      <c r="G946" s="65" t="s">
        <v>2316</v>
      </c>
      <c r="H946" s="63" t="s">
        <v>2317</v>
      </c>
      <c r="I946" s="63" t="s">
        <v>2117</v>
      </c>
      <c r="J946" s="61">
        <v>1</v>
      </c>
      <c r="K946" s="60">
        <v>4184.04</v>
      </c>
      <c r="L946" s="60">
        <f t="shared" si="20"/>
        <v>4184.04</v>
      </c>
      <c r="M946" s="55" t="s">
        <v>66</v>
      </c>
    </row>
    <row r="947" spans="2:13" ht="89.25" x14ac:dyDescent="0.2">
      <c r="B947" s="68" t="s">
        <v>785</v>
      </c>
      <c r="C947" s="57" t="s">
        <v>126</v>
      </c>
      <c r="D947" s="58" t="s">
        <v>158</v>
      </c>
      <c r="E947" s="56" t="s">
        <v>97</v>
      </c>
      <c r="F947" s="65">
        <v>40174908</v>
      </c>
      <c r="G947" s="65" t="s">
        <v>2318</v>
      </c>
      <c r="H947" s="63" t="s">
        <v>2319</v>
      </c>
      <c r="I947" s="63" t="s">
        <v>2117</v>
      </c>
      <c r="J947" s="61">
        <v>1</v>
      </c>
      <c r="K947" s="60">
        <v>6652.4400000000005</v>
      </c>
      <c r="L947" s="60">
        <f t="shared" si="20"/>
        <v>6652.4400000000005</v>
      </c>
      <c r="M947" s="55" t="s">
        <v>66</v>
      </c>
    </row>
    <row r="948" spans="2:13" ht="89.25" x14ac:dyDescent="0.2">
      <c r="B948" s="68" t="s">
        <v>785</v>
      </c>
      <c r="C948" s="57" t="s">
        <v>126</v>
      </c>
      <c r="D948" s="58" t="s">
        <v>158</v>
      </c>
      <c r="E948" s="56" t="s">
        <v>97</v>
      </c>
      <c r="F948" s="65">
        <v>40174908</v>
      </c>
      <c r="G948" s="65" t="s">
        <v>2320</v>
      </c>
      <c r="H948" s="63" t="s">
        <v>2321</v>
      </c>
      <c r="I948" s="63" t="s">
        <v>2117</v>
      </c>
      <c r="J948" s="61">
        <v>1</v>
      </c>
      <c r="K948" s="60">
        <v>2729.52</v>
      </c>
      <c r="L948" s="60">
        <f t="shared" si="20"/>
        <v>2729.52</v>
      </c>
      <c r="M948" s="55" t="s">
        <v>66</v>
      </c>
    </row>
    <row r="949" spans="2:13" ht="63.75" x14ac:dyDescent="0.2">
      <c r="B949" s="68" t="s">
        <v>785</v>
      </c>
      <c r="C949" s="57" t="s">
        <v>126</v>
      </c>
      <c r="D949" s="58" t="s">
        <v>158</v>
      </c>
      <c r="E949" s="56" t="s">
        <v>97</v>
      </c>
      <c r="F949" s="65">
        <v>40175208</v>
      </c>
      <c r="G949" s="65">
        <v>92040128</v>
      </c>
      <c r="H949" s="63" t="s">
        <v>2322</v>
      </c>
      <c r="I949" s="63" t="s">
        <v>2117</v>
      </c>
      <c r="J949" s="61">
        <v>1</v>
      </c>
      <c r="K949" s="60">
        <v>46316.160000000003</v>
      </c>
      <c r="L949" s="60">
        <f t="shared" si="20"/>
        <v>46316.160000000003</v>
      </c>
      <c r="M949" s="55" t="s">
        <v>66</v>
      </c>
    </row>
    <row r="950" spans="2:13" ht="76.5" x14ac:dyDescent="0.2">
      <c r="B950" s="68" t="s">
        <v>785</v>
      </c>
      <c r="C950" s="57" t="s">
        <v>126</v>
      </c>
      <c r="D950" s="58" t="s">
        <v>158</v>
      </c>
      <c r="E950" s="56" t="s">
        <v>101</v>
      </c>
      <c r="F950" s="65" t="s">
        <v>2292</v>
      </c>
      <c r="G950" s="65" t="s">
        <v>2323</v>
      </c>
      <c r="H950" s="63" t="s">
        <v>2324</v>
      </c>
      <c r="I950" s="63" t="s">
        <v>2117</v>
      </c>
      <c r="J950" s="61">
        <v>1</v>
      </c>
      <c r="K950" s="60">
        <v>110.16</v>
      </c>
      <c r="L950" s="60">
        <f t="shared" si="20"/>
        <v>110.16</v>
      </c>
      <c r="M950" s="55" t="s">
        <v>66</v>
      </c>
    </row>
    <row r="951" spans="2:13" ht="76.5" x14ac:dyDescent="0.2">
      <c r="B951" s="68" t="s">
        <v>785</v>
      </c>
      <c r="C951" s="57" t="s">
        <v>126</v>
      </c>
      <c r="D951" s="58" t="s">
        <v>158</v>
      </c>
      <c r="E951" s="56" t="s">
        <v>101</v>
      </c>
      <c r="F951" s="65" t="s">
        <v>2292</v>
      </c>
      <c r="G951" s="65" t="s">
        <v>2325</v>
      </c>
      <c r="H951" s="63" t="s">
        <v>2326</v>
      </c>
      <c r="I951" s="63" t="s">
        <v>2117</v>
      </c>
      <c r="J951" s="61">
        <v>1</v>
      </c>
      <c r="K951" s="60">
        <v>1899.24</v>
      </c>
      <c r="L951" s="60">
        <f t="shared" si="20"/>
        <v>1899.24</v>
      </c>
      <c r="M951" s="55" t="s">
        <v>66</v>
      </c>
    </row>
    <row r="952" spans="2:13" ht="63.75" x14ac:dyDescent="0.2">
      <c r="B952" s="68" t="s">
        <v>785</v>
      </c>
      <c r="C952" s="57" t="s">
        <v>126</v>
      </c>
      <c r="D952" s="58" t="s">
        <v>158</v>
      </c>
      <c r="E952" s="56" t="s">
        <v>101</v>
      </c>
      <c r="F952" s="65" t="s">
        <v>2292</v>
      </c>
      <c r="G952" s="65" t="s">
        <v>2327</v>
      </c>
      <c r="H952" s="63" t="s">
        <v>2328</v>
      </c>
      <c r="I952" s="63" t="s">
        <v>2117</v>
      </c>
      <c r="J952" s="61">
        <v>1</v>
      </c>
      <c r="K952" s="60">
        <v>333.54</v>
      </c>
      <c r="L952" s="60">
        <f t="shared" si="20"/>
        <v>333.54</v>
      </c>
      <c r="M952" s="55" t="s">
        <v>66</v>
      </c>
    </row>
    <row r="953" spans="2:13" ht="63.75" x14ac:dyDescent="0.2">
      <c r="B953" s="68" t="s">
        <v>785</v>
      </c>
      <c r="C953" s="57" t="s">
        <v>126</v>
      </c>
      <c r="D953" s="58" t="s">
        <v>158</v>
      </c>
      <c r="E953" s="56" t="s">
        <v>186</v>
      </c>
      <c r="F953" s="65" t="s">
        <v>2292</v>
      </c>
      <c r="G953" s="65" t="s">
        <v>2329</v>
      </c>
      <c r="H953" s="63" t="s">
        <v>2330</v>
      </c>
      <c r="I953" s="63" t="s">
        <v>2117</v>
      </c>
      <c r="J953" s="61">
        <v>1</v>
      </c>
      <c r="K953" s="60">
        <v>830.28</v>
      </c>
      <c r="L953" s="60">
        <f t="shared" si="20"/>
        <v>830.28</v>
      </c>
      <c r="M953" s="55" t="s">
        <v>66</v>
      </c>
    </row>
    <row r="954" spans="2:13" ht="51" x14ac:dyDescent="0.2">
      <c r="B954" s="68" t="s">
        <v>785</v>
      </c>
      <c r="C954" s="57" t="s">
        <v>126</v>
      </c>
      <c r="D954" s="58" t="s">
        <v>158</v>
      </c>
      <c r="E954" s="56" t="s">
        <v>186</v>
      </c>
      <c r="F954" s="65" t="s">
        <v>2292</v>
      </c>
      <c r="G954" s="65" t="s">
        <v>2331</v>
      </c>
      <c r="H954" s="63" t="s">
        <v>2332</v>
      </c>
      <c r="I954" s="63" t="s">
        <v>2117</v>
      </c>
      <c r="J954" s="61">
        <v>1</v>
      </c>
      <c r="K954" s="60">
        <v>4374.78</v>
      </c>
      <c r="L954" s="60">
        <f t="shared" si="20"/>
        <v>4374.78</v>
      </c>
      <c r="M954" s="55" t="s">
        <v>66</v>
      </c>
    </row>
    <row r="955" spans="2:13" ht="76.5" x14ac:dyDescent="0.2">
      <c r="B955" s="68" t="s">
        <v>785</v>
      </c>
      <c r="C955" s="57" t="s">
        <v>126</v>
      </c>
      <c r="D955" s="58" t="s">
        <v>158</v>
      </c>
      <c r="E955" s="56" t="s">
        <v>186</v>
      </c>
      <c r="F955" s="65" t="s">
        <v>2292</v>
      </c>
      <c r="G955" s="65" t="s">
        <v>2333</v>
      </c>
      <c r="H955" s="63" t="s">
        <v>2334</v>
      </c>
      <c r="I955" s="63" t="s">
        <v>2117</v>
      </c>
      <c r="J955" s="61">
        <v>1</v>
      </c>
      <c r="K955" s="60">
        <v>180.54</v>
      </c>
      <c r="L955" s="60">
        <f t="shared" si="20"/>
        <v>180.54</v>
      </c>
      <c r="M955" s="55" t="s">
        <v>66</v>
      </c>
    </row>
    <row r="956" spans="2:13" ht="51" x14ac:dyDescent="0.2">
      <c r="B956" s="68" t="s">
        <v>785</v>
      </c>
      <c r="C956" s="57" t="s">
        <v>126</v>
      </c>
      <c r="D956" s="58" t="s">
        <v>158</v>
      </c>
      <c r="E956" s="56" t="s">
        <v>186</v>
      </c>
      <c r="F956" s="65" t="s">
        <v>2292</v>
      </c>
      <c r="G956" s="65" t="s">
        <v>2335</v>
      </c>
      <c r="H956" s="63" t="s">
        <v>2336</v>
      </c>
      <c r="I956" s="63" t="s">
        <v>2117</v>
      </c>
      <c r="J956" s="61">
        <v>1</v>
      </c>
      <c r="K956" s="60">
        <v>14623.74</v>
      </c>
      <c r="L956" s="60">
        <f t="shared" si="20"/>
        <v>14623.74</v>
      </c>
      <c r="M956" s="55" t="s">
        <v>66</v>
      </c>
    </row>
    <row r="957" spans="2:13" ht="63.75" x14ac:dyDescent="0.2">
      <c r="B957" s="68" t="s">
        <v>785</v>
      </c>
      <c r="C957" s="57" t="s">
        <v>126</v>
      </c>
      <c r="D957" s="58" t="s">
        <v>158</v>
      </c>
      <c r="E957" s="56" t="s">
        <v>186</v>
      </c>
      <c r="F957" s="65" t="s">
        <v>2292</v>
      </c>
      <c r="G957" s="65" t="s">
        <v>2337</v>
      </c>
      <c r="H957" s="63" t="s">
        <v>2338</v>
      </c>
      <c r="I957" s="63" t="s">
        <v>2117</v>
      </c>
      <c r="J957" s="61">
        <v>1</v>
      </c>
      <c r="K957" s="60">
        <v>1054.68</v>
      </c>
      <c r="L957" s="60">
        <f t="shared" si="20"/>
        <v>1054.68</v>
      </c>
      <c r="M957" s="55" t="s">
        <v>66</v>
      </c>
    </row>
    <row r="958" spans="2:13" ht="76.5" x14ac:dyDescent="0.2">
      <c r="B958" s="68" t="s">
        <v>785</v>
      </c>
      <c r="C958" s="57" t="s">
        <v>126</v>
      </c>
      <c r="D958" s="58" t="s">
        <v>158</v>
      </c>
      <c r="E958" s="56" t="s">
        <v>186</v>
      </c>
      <c r="F958" s="65" t="s">
        <v>2292</v>
      </c>
      <c r="G958" s="65" t="s">
        <v>2339</v>
      </c>
      <c r="H958" s="63" t="s">
        <v>2340</v>
      </c>
      <c r="I958" s="63" t="s">
        <v>2117</v>
      </c>
      <c r="J958" s="61">
        <v>1</v>
      </c>
      <c r="K958" s="60">
        <v>2995.7400000000002</v>
      </c>
      <c r="L958" s="60">
        <f t="shared" si="20"/>
        <v>2995.7400000000002</v>
      </c>
      <c r="M958" s="55" t="s">
        <v>66</v>
      </c>
    </row>
    <row r="959" spans="2:13" ht="76.5" x14ac:dyDescent="0.2">
      <c r="B959" s="68" t="s">
        <v>785</v>
      </c>
      <c r="C959" s="57" t="s">
        <v>126</v>
      </c>
      <c r="D959" s="58" t="s">
        <v>158</v>
      </c>
      <c r="E959" s="56" t="s">
        <v>186</v>
      </c>
      <c r="F959" s="65" t="s">
        <v>2292</v>
      </c>
      <c r="G959" s="65" t="s">
        <v>2341</v>
      </c>
      <c r="H959" s="63" t="s">
        <v>2342</v>
      </c>
      <c r="I959" s="63" t="s">
        <v>2117</v>
      </c>
      <c r="J959" s="61">
        <v>1</v>
      </c>
      <c r="K959" s="60">
        <v>2214.42</v>
      </c>
      <c r="L959" s="60">
        <f t="shared" si="20"/>
        <v>2214.42</v>
      </c>
      <c r="M959" s="55" t="s">
        <v>66</v>
      </c>
    </row>
    <row r="960" spans="2:13" ht="76.5" x14ac:dyDescent="0.2">
      <c r="B960" s="68" t="s">
        <v>785</v>
      </c>
      <c r="C960" s="57" t="s">
        <v>126</v>
      </c>
      <c r="D960" s="58" t="s">
        <v>158</v>
      </c>
      <c r="E960" s="56" t="s">
        <v>186</v>
      </c>
      <c r="F960" s="65">
        <v>40174908</v>
      </c>
      <c r="G960" s="65">
        <v>92147952</v>
      </c>
      <c r="H960" s="63" t="s">
        <v>2343</v>
      </c>
      <c r="I960" s="63" t="s">
        <v>2117</v>
      </c>
      <c r="J960" s="61">
        <v>1</v>
      </c>
      <c r="K960" s="60">
        <v>2885.58</v>
      </c>
      <c r="L960" s="60">
        <f t="shared" si="20"/>
        <v>2885.58</v>
      </c>
      <c r="M960" s="55" t="s">
        <v>66</v>
      </c>
    </row>
    <row r="961" spans="2:13" ht="63.75" x14ac:dyDescent="0.2">
      <c r="B961" s="68" t="s">
        <v>785</v>
      </c>
      <c r="C961" s="57" t="s">
        <v>126</v>
      </c>
      <c r="D961" s="58" t="s">
        <v>158</v>
      </c>
      <c r="E961" s="56" t="s">
        <v>186</v>
      </c>
      <c r="F961" s="65" t="s">
        <v>2344</v>
      </c>
      <c r="G961" s="65" t="s">
        <v>2345</v>
      </c>
      <c r="H961" s="63" t="s">
        <v>2346</v>
      </c>
      <c r="I961" s="63" t="s">
        <v>2117</v>
      </c>
      <c r="J961" s="61">
        <v>1</v>
      </c>
      <c r="K961" s="60">
        <v>600.78</v>
      </c>
      <c r="L961" s="60">
        <f t="shared" ref="L961:L1024" si="21">J961*K961</f>
        <v>600.78</v>
      </c>
      <c r="M961" s="55" t="s">
        <v>66</v>
      </c>
    </row>
    <row r="962" spans="2:13" ht="76.5" x14ac:dyDescent="0.2">
      <c r="B962" s="68" t="s">
        <v>785</v>
      </c>
      <c r="C962" s="57" t="s">
        <v>126</v>
      </c>
      <c r="D962" s="58" t="s">
        <v>158</v>
      </c>
      <c r="E962" s="56" t="s">
        <v>186</v>
      </c>
      <c r="F962" s="65" t="s">
        <v>2344</v>
      </c>
      <c r="G962" s="65" t="s">
        <v>2347</v>
      </c>
      <c r="H962" s="63" t="s">
        <v>2348</v>
      </c>
      <c r="I962" s="63" t="s">
        <v>2117</v>
      </c>
      <c r="J962" s="61">
        <v>1</v>
      </c>
      <c r="K962" s="60">
        <v>337.62</v>
      </c>
      <c r="L962" s="60">
        <f t="shared" si="21"/>
        <v>337.62</v>
      </c>
      <c r="M962" s="55" t="s">
        <v>66</v>
      </c>
    </row>
    <row r="963" spans="2:13" ht="63.75" x14ac:dyDescent="0.2">
      <c r="B963" s="68" t="s">
        <v>785</v>
      </c>
      <c r="C963" s="57" t="s">
        <v>126</v>
      </c>
      <c r="D963" s="58" t="s">
        <v>158</v>
      </c>
      <c r="E963" s="56" t="s">
        <v>231</v>
      </c>
      <c r="F963" s="65" t="s">
        <v>2292</v>
      </c>
      <c r="G963" s="65" t="s">
        <v>2349</v>
      </c>
      <c r="H963" s="63" t="s">
        <v>2350</v>
      </c>
      <c r="I963" s="63" t="s">
        <v>2117</v>
      </c>
      <c r="J963" s="61">
        <v>1</v>
      </c>
      <c r="K963" s="60">
        <v>3445.56</v>
      </c>
      <c r="L963" s="60">
        <f t="shared" si="21"/>
        <v>3445.56</v>
      </c>
      <c r="M963" s="55" t="s">
        <v>66</v>
      </c>
    </row>
    <row r="964" spans="2:13" ht="63.75" x14ac:dyDescent="0.2">
      <c r="B964" s="68" t="s">
        <v>785</v>
      </c>
      <c r="C964" s="57" t="s">
        <v>126</v>
      </c>
      <c r="D964" s="58" t="s">
        <v>158</v>
      </c>
      <c r="E964" s="56" t="s">
        <v>231</v>
      </c>
      <c r="F964" s="65" t="s">
        <v>2292</v>
      </c>
      <c r="G964" s="65" t="s">
        <v>2351</v>
      </c>
      <c r="H964" s="63" t="s">
        <v>2352</v>
      </c>
      <c r="I964" s="63" t="s">
        <v>2117</v>
      </c>
      <c r="J964" s="61">
        <v>1</v>
      </c>
      <c r="K964" s="60">
        <v>2234.8200000000002</v>
      </c>
      <c r="L964" s="60">
        <f t="shared" si="21"/>
        <v>2234.8200000000002</v>
      </c>
      <c r="M964" s="55" t="s">
        <v>66</v>
      </c>
    </row>
    <row r="965" spans="2:13" ht="76.5" x14ac:dyDescent="0.2">
      <c r="B965" s="68" t="s">
        <v>785</v>
      </c>
      <c r="C965" s="57" t="s">
        <v>126</v>
      </c>
      <c r="D965" s="58" t="s">
        <v>158</v>
      </c>
      <c r="E965" s="56" t="s">
        <v>263</v>
      </c>
      <c r="F965" s="65" t="s">
        <v>2292</v>
      </c>
      <c r="G965" s="65" t="s">
        <v>2353</v>
      </c>
      <c r="H965" s="63" t="s">
        <v>2354</v>
      </c>
      <c r="I965" s="63" t="s">
        <v>2117</v>
      </c>
      <c r="J965" s="61">
        <v>1</v>
      </c>
      <c r="K965" s="60">
        <v>654.84</v>
      </c>
      <c r="L965" s="60">
        <f t="shared" si="21"/>
        <v>654.84</v>
      </c>
      <c r="M965" s="55" t="s">
        <v>66</v>
      </c>
    </row>
    <row r="966" spans="2:13" ht="76.5" x14ac:dyDescent="0.2">
      <c r="B966" s="68" t="s">
        <v>785</v>
      </c>
      <c r="C966" s="57" t="s">
        <v>126</v>
      </c>
      <c r="D966" s="58" t="s">
        <v>158</v>
      </c>
      <c r="E966" s="56" t="s">
        <v>263</v>
      </c>
      <c r="F966" s="65" t="s">
        <v>2292</v>
      </c>
      <c r="G966" s="65" t="s">
        <v>2355</v>
      </c>
      <c r="H966" s="63" t="s">
        <v>2356</v>
      </c>
      <c r="I966" s="63" t="s">
        <v>2117</v>
      </c>
      <c r="J966" s="61">
        <v>1</v>
      </c>
      <c r="K966" s="60">
        <v>497.76</v>
      </c>
      <c r="L966" s="60">
        <f t="shared" si="21"/>
        <v>497.76</v>
      </c>
      <c r="M966" s="55" t="s">
        <v>66</v>
      </c>
    </row>
    <row r="967" spans="2:13" ht="76.5" x14ac:dyDescent="0.2">
      <c r="B967" s="68" t="s">
        <v>785</v>
      </c>
      <c r="C967" s="57" t="s">
        <v>126</v>
      </c>
      <c r="D967" s="58" t="s">
        <v>158</v>
      </c>
      <c r="E967" s="56" t="s">
        <v>195</v>
      </c>
      <c r="F967" s="65" t="s">
        <v>2292</v>
      </c>
      <c r="G967" s="65" t="s">
        <v>2357</v>
      </c>
      <c r="H967" s="63" t="s">
        <v>2358</v>
      </c>
      <c r="I967" s="63" t="s">
        <v>2117</v>
      </c>
      <c r="J967" s="61">
        <v>1</v>
      </c>
      <c r="K967" s="60">
        <v>638.52</v>
      </c>
      <c r="L967" s="60">
        <f t="shared" si="21"/>
        <v>638.52</v>
      </c>
      <c r="M967" s="55" t="s">
        <v>66</v>
      </c>
    </row>
    <row r="968" spans="2:13" ht="38.25" x14ac:dyDescent="0.2">
      <c r="B968" s="68" t="s">
        <v>785</v>
      </c>
      <c r="C968" s="57" t="s">
        <v>126</v>
      </c>
      <c r="D968" s="58" t="s">
        <v>158</v>
      </c>
      <c r="E968" s="56" t="s">
        <v>2359</v>
      </c>
      <c r="F968" s="65" t="s">
        <v>2360</v>
      </c>
      <c r="G968" s="65" t="s">
        <v>2361</v>
      </c>
      <c r="H968" s="63" t="s">
        <v>2362</v>
      </c>
      <c r="I968" s="63" t="s">
        <v>2117</v>
      </c>
      <c r="J968" s="61">
        <v>1</v>
      </c>
      <c r="K968" s="60">
        <v>56100</v>
      </c>
      <c r="L968" s="60">
        <f t="shared" si="21"/>
        <v>56100</v>
      </c>
      <c r="M968" s="55" t="s">
        <v>66</v>
      </c>
    </row>
    <row r="969" spans="2:13" ht="76.5" x14ac:dyDescent="0.2">
      <c r="B969" s="68" t="s">
        <v>785</v>
      </c>
      <c r="C969" s="57" t="s">
        <v>126</v>
      </c>
      <c r="D969" s="58" t="s">
        <v>158</v>
      </c>
      <c r="E969" s="56" t="s">
        <v>2359</v>
      </c>
      <c r="F969" s="65" t="s">
        <v>2360</v>
      </c>
      <c r="G969" s="65" t="s">
        <v>2363</v>
      </c>
      <c r="H969" s="63" t="s">
        <v>2364</v>
      </c>
      <c r="I969" s="63" t="s">
        <v>2117</v>
      </c>
      <c r="J969" s="61">
        <v>1</v>
      </c>
      <c r="K969" s="60">
        <v>10961.94</v>
      </c>
      <c r="L969" s="60">
        <f t="shared" si="21"/>
        <v>10961.94</v>
      </c>
      <c r="M969" s="55" t="s">
        <v>66</v>
      </c>
    </row>
    <row r="970" spans="2:13" ht="63.75" x14ac:dyDescent="0.2">
      <c r="B970" s="68" t="s">
        <v>785</v>
      </c>
      <c r="C970" s="57" t="s">
        <v>126</v>
      </c>
      <c r="D970" s="58" t="s">
        <v>158</v>
      </c>
      <c r="E970" s="56" t="s">
        <v>2359</v>
      </c>
      <c r="F970" s="65" t="s">
        <v>2360</v>
      </c>
      <c r="G970" s="65" t="s">
        <v>2363</v>
      </c>
      <c r="H970" s="63" t="s">
        <v>2365</v>
      </c>
      <c r="I970" s="63" t="s">
        <v>2117</v>
      </c>
      <c r="J970" s="61">
        <v>1</v>
      </c>
      <c r="K970" s="60">
        <v>10495.800000000001</v>
      </c>
      <c r="L970" s="60">
        <f t="shared" si="21"/>
        <v>10495.800000000001</v>
      </c>
      <c r="M970" s="55" t="s">
        <v>66</v>
      </c>
    </row>
    <row r="971" spans="2:13" ht="76.5" x14ac:dyDescent="0.2">
      <c r="B971" s="68" t="s">
        <v>785</v>
      </c>
      <c r="C971" s="57" t="s">
        <v>126</v>
      </c>
      <c r="D971" s="58" t="s">
        <v>158</v>
      </c>
      <c r="E971" s="56" t="s">
        <v>2359</v>
      </c>
      <c r="F971" s="65" t="s">
        <v>2360</v>
      </c>
      <c r="G971" s="65" t="s">
        <v>2366</v>
      </c>
      <c r="H971" s="63" t="s">
        <v>2367</v>
      </c>
      <c r="I971" s="63" t="s">
        <v>2117</v>
      </c>
      <c r="J971" s="61">
        <v>1</v>
      </c>
      <c r="K971" s="60">
        <v>7137.96</v>
      </c>
      <c r="L971" s="60">
        <f t="shared" si="21"/>
        <v>7137.96</v>
      </c>
      <c r="M971" s="55" t="s">
        <v>66</v>
      </c>
    </row>
    <row r="972" spans="2:13" ht="63.75" x14ac:dyDescent="0.2">
      <c r="B972" s="68" t="s">
        <v>785</v>
      </c>
      <c r="C972" s="57" t="s">
        <v>126</v>
      </c>
      <c r="D972" s="58" t="s">
        <v>158</v>
      </c>
      <c r="E972" s="56" t="s">
        <v>2359</v>
      </c>
      <c r="F972" s="65" t="s">
        <v>2360</v>
      </c>
      <c r="G972" s="65" t="s">
        <v>2366</v>
      </c>
      <c r="H972" s="63" t="s">
        <v>2368</v>
      </c>
      <c r="I972" s="63" t="s">
        <v>2117</v>
      </c>
      <c r="J972" s="61">
        <v>1</v>
      </c>
      <c r="K972" s="60">
        <v>7132.86</v>
      </c>
      <c r="L972" s="60">
        <f t="shared" si="21"/>
        <v>7132.86</v>
      </c>
      <c r="M972" s="55" t="s">
        <v>66</v>
      </c>
    </row>
    <row r="973" spans="2:13" ht="76.5" x14ac:dyDescent="0.2">
      <c r="B973" s="68" t="s">
        <v>785</v>
      </c>
      <c r="C973" s="57" t="s">
        <v>126</v>
      </c>
      <c r="D973" s="58" t="s">
        <v>158</v>
      </c>
      <c r="E973" s="56" t="s">
        <v>2359</v>
      </c>
      <c r="F973" s="65" t="s">
        <v>2360</v>
      </c>
      <c r="G973" s="65" t="s">
        <v>2369</v>
      </c>
      <c r="H973" s="63" t="s">
        <v>2370</v>
      </c>
      <c r="I973" s="63" t="s">
        <v>2117</v>
      </c>
      <c r="J973" s="61">
        <v>1</v>
      </c>
      <c r="K973" s="60">
        <v>10949.7</v>
      </c>
      <c r="L973" s="60">
        <f t="shared" si="21"/>
        <v>10949.7</v>
      </c>
      <c r="M973" s="55" t="s">
        <v>66</v>
      </c>
    </row>
    <row r="974" spans="2:13" ht="76.5" x14ac:dyDescent="0.2">
      <c r="B974" s="68" t="s">
        <v>785</v>
      </c>
      <c r="C974" s="57" t="s">
        <v>126</v>
      </c>
      <c r="D974" s="58" t="s">
        <v>158</v>
      </c>
      <c r="E974" s="56" t="s">
        <v>2359</v>
      </c>
      <c r="F974" s="65" t="s">
        <v>2360</v>
      </c>
      <c r="G974" s="65" t="s">
        <v>2369</v>
      </c>
      <c r="H974" s="63" t="s">
        <v>2371</v>
      </c>
      <c r="I974" s="63" t="s">
        <v>2117</v>
      </c>
      <c r="J974" s="61">
        <v>1</v>
      </c>
      <c r="K974" s="60">
        <v>10493.76</v>
      </c>
      <c r="L974" s="60">
        <f t="shared" si="21"/>
        <v>10493.76</v>
      </c>
      <c r="M974" s="55" t="s">
        <v>66</v>
      </c>
    </row>
    <row r="975" spans="2:13" ht="76.5" x14ac:dyDescent="0.2">
      <c r="B975" s="68" t="s">
        <v>785</v>
      </c>
      <c r="C975" s="57" t="s">
        <v>126</v>
      </c>
      <c r="D975" s="58" t="s">
        <v>158</v>
      </c>
      <c r="E975" s="56" t="s">
        <v>2359</v>
      </c>
      <c r="F975" s="65" t="s">
        <v>2360</v>
      </c>
      <c r="G975" s="65" t="s">
        <v>2372</v>
      </c>
      <c r="H975" s="63" t="s">
        <v>2373</v>
      </c>
      <c r="I975" s="63" t="s">
        <v>2117</v>
      </c>
      <c r="J975" s="61">
        <v>1</v>
      </c>
      <c r="K975" s="60">
        <v>10253.040000000001</v>
      </c>
      <c r="L975" s="60">
        <f t="shared" si="21"/>
        <v>10253.040000000001</v>
      </c>
      <c r="M975" s="55" t="s">
        <v>66</v>
      </c>
    </row>
    <row r="976" spans="2:13" ht="76.5" x14ac:dyDescent="0.2">
      <c r="B976" s="68" t="s">
        <v>785</v>
      </c>
      <c r="C976" s="57" t="s">
        <v>126</v>
      </c>
      <c r="D976" s="58" t="s">
        <v>158</v>
      </c>
      <c r="E976" s="56" t="s">
        <v>2359</v>
      </c>
      <c r="F976" s="65" t="s">
        <v>2360</v>
      </c>
      <c r="G976" s="65" t="s">
        <v>2372</v>
      </c>
      <c r="H976" s="63" t="s">
        <v>2374</v>
      </c>
      <c r="I976" s="63" t="s">
        <v>2117</v>
      </c>
      <c r="J976" s="61">
        <v>1</v>
      </c>
      <c r="K976" s="60">
        <v>10293.84</v>
      </c>
      <c r="L976" s="60">
        <f t="shared" si="21"/>
        <v>10293.84</v>
      </c>
      <c r="M976" s="55" t="s">
        <v>66</v>
      </c>
    </row>
    <row r="977" spans="2:13" ht="76.5" x14ac:dyDescent="0.2">
      <c r="B977" s="68" t="s">
        <v>785</v>
      </c>
      <c r="C977" s="57" t="s">
        <v>126</v>
      </c>
      <c r="D977" s="58" t="s">
        <v>158</v>
      </c>
      <c r="E977" s="56" t="s">
        <v>2359</v>
      </c>
      <c r="F977" s="65" t="s">
        <v>2360</v>
      </c>
      <c r="G977" s="65" t="s">
        <v>2375</v>
      </c>
      <c r="H977" s="63" t="s">
        <v>2376</v>
      </c>
      <c r="I977" s="63" t="s">
        <v>2117</v>
      </c>
      <c r="J977" s="61">
        <v>1</v>
      </c>
      <c r="K977" s="60">
        <v>10296.9</v>
      </c>
      <c r="L977" s="60">
        <f t="shared" si="21"/>
        <v>10296.9</v>
      </c>
      <c r="M977" s="55" t="s">
        <v>66</v>
      </c>
    </row>
    <row r="978" spans="2:13" ht="76.5" x14ac:dyDescent="0.2">
      <c r="B978" s="68" t="s">
        <v>785</v>
      </c>
      <c r="C978" s="57" t="s">
        <v>126</v>
      </c>
      <c r="D978" s="58" t="s">
        <v>158</v>
      </c>
      <c r="E978" s="56" t="s">
        <v>2359</v>
      </c>
      <c r="F978" s="65" t="s">
        <v>2360</v>
      </c>
      <c r="G978" s="65" t="s">
        <v>2377</v>
      </c>
      <c r="H978" s="63" t="s">
        <v>2378</v>
      </c>
      <c r="I978" s="63" t="s">
        <v>2117</v>
      </c>
      <c r="J978" s="61">
        <v>1</v>
      </c>
      <c r="K978" s="60">
        <v>7147.14</v>
      </c>
      <c r="L978" s="60">
        <f t="shared" si="21"/>
        <v>7147.14</v>
      </c>
      <c r="M978" s="55" t="s">
        <v>66</v>
      </c>
    </row>
    <row r="979" spans="2:13" ht="76.5" x14ac:dyDescent="0.2">
      <c r="B979" s="68" t="s">
        <v>785</v>
      </c>
      <c r="C979" s="57" t="s">
        <v>126</v>
      </c>
      <c r="D979" s="58" t="s">
        <v>158</v>
      </c>
      <c r="E979" s="56" t="s">
        <v>2359</v>
      </c>
      <c r="F979" s="65" t="s">
        <v>2360</v>
      </c>
      <c r="G979" s="65" t="s">
        <v>2377</v>
      </c>
      <c r="H979" s="63" t="s">
        <v>2379</v>
      </c>
      <c r="I979" s="63" t="s">
        <v>2117</v>
      </c>
      <c r="J979" s="61">
        <v>1</v>
      </c>
      <c r="K979" s="60">
        <v>7136.9400000000005</v>
      </c>
      <c r="L979" s="60">
        <f t="shared" si="21"/>
        <v>7136.9400000000005</v>
      </c>
      <c r="M979" s="55" t="s">
        <v>66</v>
      </c>
    </row>
    <row r="980" spans="2:13" ht="76.5" x14ac:dyDescent="0.2">
      <c r="B980" s="68" t="s">
        <v>785</v>
      </c>
      <c r="C980" s="57" t="s">
        <v>126</v>
      </c>
      <c r="D980" s="58" t="s">
        <v>158</v>
      </c>
      <c r="E980" s="56" t="s">
        <v>2359</v>
      </c>
      <c r="F980" s="65" t="s">
        <v>2360</v>
      </c>
      <c r="G980" s="65" t="s">
        <v>2380</v>
      </c>
      <c r="H980" s="63" t="s">
        <v>2381</v>
      </c>
      <c r="I980" s="63" t="s">
        <v>2117</v>
      </c>
      <c r="J980" s="61">
        <v>1</v>
      </c>
      <c r="K980" s="60">
        <v>67639.259999999995</v>
      </c>
      <c r="L980" s="60">
        <f t="shared" si="21"/>
        <v>67639.259999999995</v>
      </c>
      <c r="M980" s="55" t="s">
        <v>66</v>
      </c>
    </row>
    <row r="981" spans="2:13" ht="76.5" x14ac:dyDescent="0.2">
      <c r="B981" s="68" t="s">
        <v>785</v>
      </c>
      <c r="C981" s="57" t="s">
        <v>126</v>
      </c>
      <c r="D981" s="58" t="s">
        <v>158</v>
      </c>
      <c r="E981" s="56" t="s">
        <v>2359</v>
      </c>
      <c r="F981" s="65" t="s">
        <v>2360</v>
      </c>
      <c r="G981" s="65" t="s">
        <v>2380</v>
      </c>
      <c r="H981" s="63" t="s">
        <v>2382</v>
      </c>
      <c r="I981" s="63" t="s">
        <v>2117</v>
      </c>
      <c r="J981" s="61">
        <v>1</v>
      </c>
      <c r="K981" s="60">
        <v>67639.259999999995</v>
      </c>
      <c r="L981" s="60">
        <f t="shared" si="21"/>
        <v>67639.259999999995</v>
      </c>
      <c r="M981" s="55" t="s">
        <v>66</v>
      </c>
    </row>
    <row r="982" spans="2:13" ht="76.5" x14ac:dyDescent="0.2">
      <c r="B982" s="68" t="s">
        <v>785</v>
      </c>
      <c r="C982" s="57" t="s">
        <v>126</v>
      </c>
      <c r="D982" s="58" t="s">
        <v>158</v>
      </c>
      <c r="E982" s="56" t="s">
        <v>2359</v>
      </c>
      <c r="F982" s="65" t="s">
        <v>2360</v>
      </c>
      <c r="G982" s="65" t="s">
        <v>2383</v>
      </c>
      <c r="H982" s="63" t="s">
        <v>2384</v>
      </c>
      <c r="I982" s="63" t="s">
        <v>2117</v>
      </c>
      <c r="J982" s="61">
        <v>1</v>
      </c>
      <c r="K982" s="60">
        <v>22243.14</v>
      </c>
      <c r="L982" s="60">
        <f t="shared" si="21"/>
        <v>22243.14</v>
      </c>
      <c r="M982" s="55" t="s">
        <v>66</v>
      </c>
    </row>
    <row r="983" spans="2:13" ht="76.5" x14ac:dyDescent="0.2">
      <c r="B983" s="68" t="s">
        <v>785</v>
      </c>
      <c r="C983" s="57" t="s">
        <v>126</v>
      </c>
      <c r="D983" s="58" t="s">
        <v>158</v>
      </c>
      <c r="E983" s="56" t="s">
        <v>2359</v>
      </c>
      <c r="F983" s="65" t="s">
        <v>2360</v>
      </c>
      <c r="G983" s="65" t="s">
        <v>2383</v>
      </c>
      <c r="H983" s="63" t="s">
        <v>2385</v>
      </c>
      <c r="I983" s="63" t="s">
        <v>2117</v>
      </c>
      <c r="J983" s="61">
        <v>1</v>
      </c>
      <c r="K983" s="60">
        <v>21705.600000000002</v>
      </c>
      <c r="L983" s="60">
        <f t="shared" si="21"/>
        <v>21705.600000000002</v>
      </c>
      <c r="M983" s="55" t="s">
        <v>66</v>
      </c>
    </row>
    <row r="984" spans="2:13" ht="89.25" x14ac:dyDescent="0.2">
      <c r="B984" s="68" t="s">
        <v>785</v>
      </c>
      <c r="C984" s="57" t="s">
        <v>126</v>
      </c>
      <c r="D984" s="58" t="s">
        <v>158</v>
      </c>
      <c r="E984" s="56" t="s">
        <v>2359</v>
      </c>
      <c r="F984" s="65" t="s">
        <v>2360</v>
      </c>
      <c r="G984" s="65" t="s">
        <v>2386</v>
      </c>
      <c r="H984" s="63" t="s">
        <v>2387</v>
      </c>
      <c r="I984" s="63" t="s">
        <v>2117</v>
      </c>
      <c r="J984" s="61">
        <v>1</v>
      </c>
      <c r="K984" s="60">
        <v>22447.14</v>
      </c>
      <c r="L984" s="60">
        <f t="shared" si="21"/>
        <v>22447.14</v>
      </c>
      <c r="M984" s="55" t="s">
        <v>66</v>
      </c>
    </row>
    <row r="985" spans="2:13" ht="76.5" x14ac:dyDescent="0.2">
      <c r="B985" s="68" t="s">
        <v>785</v>
      </c>
      <c r="C985" s="57" t="s">
        <v>126</v>
      </c>
      <c r="D985" s="58" t="s">
        <v>158</v>
      </c>
      <c r="E985" s="56" t="s">
        <v>2359</v>
      </c>
      <c r="F985" s="65" t="s">
        <v>2360</v>
      </c>
      <c r="G985" s="65" t="s">
        <v>2388</v>
      </c>
      <c r="H985" s="63" t="s">
        <v>2389</v>
      </c>
      <c r="I985" s="63" t="s">
        <v>2117</v>
      </c>
      <c r="J985" s="61">
        <v>1</v>
      </c>
      <c r="K985" s="60">
        <v>21710.7</v>
      </c>
      <c r="L985" s="60">
        <f t="shared" si="21"/>
        <v>21710.7</v>
      </c>
      <c r="M985" s="55" t="s">
        <v>66</v>
      </c>
    </row>
    <row r="986" spans="2:13" ht="36.75" x14ac:dyDescent="0.2">
      <c r="B986" s="68" t="s">
        <v>785</v>
      </c>
      <c r="C986" s="57" t="s">
        <v>126</v>
      </c>
      <c r="D986" s="58" t="s">
        <v>109</v>
      </c>
      <c r="E986" s="56" t="s">
        <v>2390</v>
      </c>
      <c r="F986" s="65" t="s">
        <v>1560</v>
      </c>
      <c r="G986" s="65" t="s">
        <v>2391</v>
      </c>
      <c r="H986" s="63" t="s">
        <v>2392</v>
      </c>
      <c r="I986" s="63" t="s">
        <v>2117</v>
      </c>
      <c r="J986" s="61">
        <v>1</v>
      </c>
      <c r="K986" s="60">
        <v>1200</v>
      </c>
      <c r="L986" s="60">
        <f t="shared" si="21"/>
        <v>1200</v>
      </c>
      <c r="M986" s="55" t="s">
        <v>66</v>
      </c>
    </row>
    <row r="987" spans="2:13" ht="51" x14ac:dyDescent="0.2">
      <c r="B987" s="68" t="s">
        <v>785</v>
      </c>
      <c r="C987" s="57" t="s">
        <v>126</v>
      </c>
      <c r="D987" s="58" t="s">
        <v>172</v>
      </c>
      <c r="E987" s="56" t="s">
        <v>159</v>
      </c>
      <c r="F987" s="65" t="s">
        <v>2287</v>
      </c>
      <c r="G987" s="65" t="s">
        <v>2393</v>
      </c>
      <c r="H987" s="63" t="s">
        <v>2394</v>
      </c>
      <c r="I987" s="63" t="s">
        <v>2117</v>
      </c>
      <c r="J987" s="61">
        <v>1</v>
      </c>
      <c r="K987" s="60">
        <v>30594.9</v>
      </c>
      <c r="L987" s="60">
        <f t="shared" si="21"/>
        <v>30594.9</v>
      </c>
      <c r="M987" s="55" t="s">
        <v>66</v>
      </c>
    </row>
    <row r="988" spans="2:13" ht="51" x14ac:dyDescent="0.2">
      <c r="B988" s="68" t="s">
        <v>785</v>
      </c>
      <c r="C988" s="57" t="s">
        <v>126</v>
      </c>
      <c r="D988" s="58" t="s">
        <v>172</v>
      </c>
      <c r="E988" s="56" t="s">
        <v>79</v>
      </c>
      <c r="F988" s="65" t="s">
        <v>2287</v>
      </c>
      <c r="G988" s="65" t="s">
        <v>2395</v>
      </c>
      <c r="H988" s="63" t="s">
        <v>2396</v>
      </c>
      <c r="I988" s="63" t="s">
        <v>2117</v>
      </c>
      <c r="J988" s="61">
        <v>1</v>
      </c>
      <c r="K988" s="60">
        <v>4641</v>
      </c>
      <c r="L988" s="60">
        <f t="shared" si="21"/>
        <v>4641</v>
      </c>
      <c r="M988" s="55" t="s">
        <v>66</v>
      </c>
    </row>
    <row r="989" spans="2:13" ht="102" x14ac:dyDescent="0.2">
      <c r="B989" s="68" t="s">
        <v>785</v>
      </c>
      <c r="C989" s="57" t="s">
        <v>126</v>
      </c>
      <c r="D989" s="58" t="s">
        <v>172</v>
      </c>
      <c r="E989" s="56" t="s">
        <v>2397</v>
      </c>
      <c r="F989" s="65" t="s">
        <v>2287</v>
      </c>
      <c r="G989" s="65" t="s">
        <v>2398</v>
      </c>
      <c r="H989" s="63" t="s">
        <v>2399</v>
      </c>
      <c r="I989" s="63" t="s">
        <v>2117</v>
      </c>
      <c r="J989" s="61">
        <v>1</v>
      </c>
      <c r="K989" s="60">
        <v>1720.74</v>
      </c>
      <c r="L989" s="60">
        <f t="shared" si="21"/>
        <v>1720.74</v>
      </c>
      <c r="M989" s="55" t="s">
        <v>66</v>
      </c>
    </row>
    <row r="990" spans="2:13" ht="51" x14ac:dyDescent="0.2">
      <c r="B990" s="68" t="s">
        <v>785</v>
      </c>
      <c r="C990" s="57" t="s">
        <v>126</v>
      </c>
      <c r="D990" s="58" t="s">
        <v>185</v>
      </c>
      <c r="E990" s="56" t="s">
        <v>2400</v>
      </c>
      <c r="F990" s="65" t="s">
        <v>2401</v>
      </c>
      <c r="G990" s="65" t="s">
        <v>2402</v>
      </c>
      <c r="H990" s="63" t="s">
        <v>2403</v>
      </c>
      <c r="I990" s="63" t="s">
        <v>2117</v>
      </c>
      <c r="J990" s="61">
        <v>1</v>
      </c>
      <c r="K990" s="60">
        <v>95000</v>
      </c>
      <c r="L990" s="60">
        <f t="shared" si="21"/>
        <v>95000</v>
      </c>
      <c r="M990" s="55" t="s">
        <v>66</v>
      </c>
    </row>
    <row r="991" spans="2:13" ht="76.5" x14ac:dyDescent="0.2">
      <c r="B991" s="68" t="s">
        <v>785</v>
      </c>
      <c r="C991" s="57" t="s">
        <v>126</v>
      </c>
      <c r="D991" s="58" t="s">
        <v>1618</v>
      </c>
      <c r="E991" s="56" t="s">
        <v>742</v>
      </c>
      <c r="F991" s="65" t="s">
        <v>1672</v>
      </c>
      <c r="G991" s="65" t="s">
        <v>2404</v>
      </c>
      <c r="H991" s="63" t="s">
        <v>2405</v>
      </c>
      <c r="I991" s="63" t="s">
        <v>2117</v>
      </c>
      <c r="J991" s="61">
        <v>1</v>
      </c>
      <c r="K991" s="60">
        <v>266.22000000000003</v>
      </c>
      <c r="L991" s="60">
        <f t="shared" si="21"/>
        <v>266.22000000000003</v>
      </c>
      <c r="M991" s="55" t="s">
        <v>66</v>
      </c>
    </row>
    <row r="992" spans="2:13" ht="63.75" x14ac:dyDescent="0.2">
      <c r="B992" s="68" t="s">
        <v>785</v>
      </c>
      <c r="C992" s="57" t="s">
        <v>126</v>
      </c>
      <c r="D992" s="58" t="s">
        <v>1618</v>
      </c>
      <c r="E992" s="56" t="s">
        <v>742</v>
      </c>
      <c r="F992" s="65" t="s">
        <v>2406</v>
      </c>
      <c r="G992" s="65" t="s">
        <v>2407</v>
      </c>
      <c r="H992" s="63" t="s">
        <v>2408</v>
      </c>
      <c r="I992" s="63" t="s">
        <v>2117</v>
      </c>
      <c r="J992" s="61">
        <v>1</v>
      </c>
      <c r="K992" s="60">
        <v>158.1</v>
      </c>
      <c r="L992" s="60">
        <f t="shared" si="21"/>
        <v>158.1</v>
      </c>
      <c r="M992" s="55" t="s">
        <v>66</v>
      </c>
    </row>
    <row r="993" spans="2:13" ht="89.25" x14ac:dyDescent="0.2">
      <c r="B993" s="68" t="s">
        <v>785</v>
      </c>
      <c r="C993" s="57" t="s">
        <v>126</v>
      </c>
      <c r="D993" s="58" t="s">
        <v>1618</v>
      </c>
      <c r="E993" s="56" t="s">
        <v>742</v>
      </c>
      <c r="F993" s="65" t="s">
        <v>2406</v>
      </c>
      <c r="G993" s="65" t="s">
        <v>2409</v>
      </c>
      <c r="H993" s="63" t="s">
        <v>2410</v>
      </c>
      <c r="I993" s="63" t="s">
        <v>2117</v>
      </c>
      <c r="J993" s="61">
        <v>1</v>
      </c>
      <c r="K993" s="60">
        <v>375.36</v>
      </c>
      <c r="L993" s="60">
        <f t="shared" si="21"/>
        <v>375.36</v>
      </c>
      <c r="M993" s="55" t="s">
        <v>66</v>
      </c>
    </row>
    <row r="994" spans="2:13" ht="89.25" x14ac:dyDescent="0.2">
      <c r="B994" s="68" t="s">
        <v>785</v>
      </c>
      <c r="C994" s="57" t="s">
        <v>126</v>
      </c>
      <c r="D994" s="58" t="s">
        <v>1618</v>
      </c>
      <c r="E994" s="56" t="s">
        <v>742</v>
      </c>
      <c r="F994" s="65" t="s">
        <v>2406</v>
      </c>
      <c r="G994" s="65" t="s">
        <v>2411</v>
      </c>
      <c r="H994" s="63" t="s">
        <v>2412</v>
      </c>
      <c r="I994" s="63" t="s">
        <v>2117</v>
      </c>
      <c r="J994" s="61">
        <v>1</v>
      </c>
      <c r="K994" s="60">
        <v>613.02</v>
      </c>
      <c r="L994" s="60">
        <f t="shared" si="21"/>
        <v>613.02</v>
      </c>
      <c r="M994" s="55" t="s">
        <v>66</v>
      </c>
    </row>
    <row r="995" spans="2:13" ht="89.25" x14ac:dyDescent="0.2">
      <c r="B995" s="68" t="s">
        <v>785</v>
      </c>
      <c r="C995" s="57" t="s">
        <v>126</v>
      </c>
      <c r="D995" s="58" t="s">
        <v>1618</v>
      </c>
      <c r="E995" s="56" t="s">
        <v>742</v>
      </c>
      <c r="F995" s="65" t="s">
        <v>2406</v>
      </c>
      <c r="G995" s="65" t="s">
        <v>2413</v>
      </c>
      <c r="H995" s="63" t="s">
        <v>2414</v>
      </c>
      <c r="I995" s="63" t="s">
        <v>2117</v>
      </c>
      <c r="J995" s="61">
        <v>1</v>
      </c>
      <c r="K995" s="60">
        <v>778.26</v>
      </c>
      <c r="L995" s="60">
        <f t="shared" si="21"/>
        <v>778.26</v>
      </c>
      <c r="M995" s="55" t="s">
        <v>66</v>
      </c>
    </row>
    <row r="996" spans="2:13" ht="89.25" x14ac:dyDescent="0.2">
      <c r="B996" s="68" t="s">
        <v>785</v>
      </c>
      <c r="C996" s="57" t="s">
        <v>126</v>
      </c>
      <c r="D996" s="58" t="s">
        <v>1618</v>
      </c>
      <c r="E996" s="56" t="s">
        <v>742</v>
      </c>
      <c r="F996" s="65" t="s">
        <v>2406</v>
      </c>
      <c r="G996" s="65" t="s">
        <v>2415</v>
      </c>
      <c r="H996" s="63" t="s">
        <v>2416</v>
      </c>
      <c r="I996" s="63" t="s">
        <v>2117</v>
      </c>
      <c r="J996" s="61">
        <v>1</v>
      </c>
      <c r="K996" s="60">
        <v>964.92000000000007</v>
      </c>
      <c r="L996" s="60">
        <f t="shared" si="21"/>
        <v>964.92000000000007</v>
      </c>
      <c r="M996" s="55" t="s">
        <v>66</v>
      </c>
    </row>
    <row r="997" spans="2:13" ht="76.5" x14ac:dyDescent="0.2">
      <c r="B997" s="68" t="s">
        <v>785</v>
      </c>
      <c r="C997" s="57" t="s">
        <v>126</v>
      </c>
      <c r="D997" s="58" t="s">
        <v>1618</v>
      </c>
      <c r="E997" s="56" t="s">
        <v>742</v>
      </c>
      <c r="F997" s="65" t="s">
        <v>2406</v>
      </c>
      <c r="G997" s="65" t="s">
        <v>2417</v>
      </c>
      <c r="H997" s="63" t="s">
        <v>2418</v>
      </c>
      <c r="I997" s="63" t="s">
        <v>2117</v>
      </c>
      <c r="J997" s="61">
        <v>1</v>
      </c>
      <c r="K997" s="60">
        <v>1206.6600000000001</v>
      </c>
      <c r="L997" s="60">
        <f t="shared" si="21"/>
        <v>1206.6600000000001</v>
      </c>
      <c r="M997" s="55" t="s">
        <v>66</v>
      </c>
    </row>
    <row r="998" spans="2:13" ht="51" x14ac:dyDescent="0.2">
      <c r="B998" s="68" t="s">
        <v>785</v>
      </c>
      <c r="C998" s="57" t="s">
        <v>126</v>
      </c>
      <c r="D998" s="58" t="s">
        <v>1618</v>
      </c>
      <c r="E998" s="56" t="s">
        <v>742</v>
      </c>
      <c r="F998" s="65" t="s">
        <v>2406</v>
      </c>
      <c r="G998" s="65" t="s">
        <v>2419</v>
      </c>
      <c r="H998" s="63" t="s">
        <v>2420</v>
      </c>
      <c r="I998" s="63" t="s">
        <v>2117</v>
      </c>
      <c r="J998" s="61">
        <v>1</v>
      </c>
      <c r="K998" s="60">
        <v>198.9</v>
      </c>
      <c r="L998" s="60">
        <f t="shared" si="21"/>
        <v>198.9</v>
      </c>
      <c r="M998" s="55" t="s">
        <v>66</v>
      </c>
    </row>
    <row r="999" spans="2:13" ht="76.5" x14ac:dyDescent="0.2">
      <c r="B999" s="68" t="s">
        <v>785</v>
      </c>
      <c r="C999" s="57" t="s">
        <v>126</v>
      </c>
      <c r="D999" s="58" t="s">
        <v>1618</v>
      </c>
      <c r="E999" s="56" t="s">
        <v>742</v>
      </c>
      <c r="F999" s="65" t="s">
        <v>2406</v>
      </c>
      <c r="G999" s="65" t="s">
        <v>2421</v>
      </c>
      <c r="H999" s="63" t="s">
        <v>2422</v>
      </c>
      <c r="I999" s="63" t="s">
        <v>2117</v>
      </c>
      <c r="J999" s="61">
        <v>1</v>
      </c>
      <c r="K999" s="60">
        <v>1560.6000000000001</v>
      </c>
      <c r="L999" s="60">
        <f t="shared" si="21"/>
        <v>1560.6000000000001</v>
      </c>
      <c r="M999" s="55" t="s">
        <v>66</v>
      </c>
    </row>
    <row r="1000" spans="2:13" ht="76.5" x14ac:dyDescent="0.2">
      <c r="B1000" s="68" t="s">
        <v>785</v>
      </c>
      <c r="C1000" s="57" t="s">
        <v>126</v>
      </c>
      <c r="D1000" s="58" t="s">
        <v>1618</v>
      </c>
      <c r="E1000" s="56" t="s">
        <v>742</v>
      </c>
      <c r="F1000" s="65" t="s">
        <v>2406</v>
      </c>
      <c r="G1000" s="65" t="s">
        <v>2423</v>
      </c>
      <c r="H1000" s="63" t="s">
        <v>2424</v>
      </c>
      <c r="I1000" s="63" t="s">
        <v>2117</v>
      </c>
      <c r="J1000" s="61">
        <v>1</v>
      </c>
      <c r="K1000" s="60">
        <v>2051.2200000000003</v>
      </c>
      <c r="L1000" s="60">
        <f t="shared" si="21"/>
        <v>2051.2200000000003</v>
      </c>
      <c r="M1000" s="55" t="s">
        <v>66</v>
      </c>
    </row>
    <row r="1001" spans="2:13" ht="89.25" x14ac:dyDescent="0.2">
      <c r="B1001" s="68" t="s">
        <v>785</v>
      </c>
      <c r="C1001" s="57" t="s">
        <v>126</v>
      </c>
      <c r="D1001" s="58" t="s">
        <v>1618</v>
      </c>
      <c r="E1001" s="56" t="s">
        <v>742</v>
      </c>
      <c r="F1001" s="65" t="s">
        <v>2406</v>
      </c>
      <c r="G1001" s="65" t="s">
        <v>2425</v>
      </c>
      <c r="H1001" s="63" t="s">
        <v>2426</v>
      </c>
      <c r="I1001" s="63" t="s">
        <v>2117</v>
      </c>
      <c r="J1001" s="61">
        <v>1</v>
      </c>
      <c r="K1001" s="60">
        <v>457.77600000000001</v>
      </c>
      <c r="L1001" s="60">
        <f t="shared" si="21"/>
        <v>457.77600000000001</v>
      </c>
      <c r="M1001" s="55" t="s">
        <v>66</v>
      </c>
    </row>
    <row r="1002" spans="2:13" ht="89.25" x14ac:dyDescent="0.2">
      <c r="B1002" s="68" t="s">
        <v>785</v>
      </c>
      <c r="C1002" s="57" t="s">
        <v>126</v>
      </c>
      <c r="D1002" s="58" t="s">
        <v>1618</v>
      </c>
      <c r="E1002" s="56" t="s">
        <v>742</v>
      </c>
      <c r="F1002" s="65" t="s">
        <v>2406</v>
      </c>
      <c r="G1002" s="65" t="s">
        <v>2427</v>
      </c>
      <c r="H1002" s="63" t="s">
        <v>2428</v>
      </c>
      <c r="I1002" s="63" t="s">
        <v>2117</v>
      </c>
      <c r="J1002" s="61">
        <v>1</v>
      </c>
      <c r="K1002" s="60">
        <v>1040.4000000000001</v>
      </c>
      <c r="L1002" s="60">
        <f t="shared" si="21"/>
        <v>1040.4000000000001</v>
      </c>
      <c r="M1002" s="55" t="s">
        <v>66</v>
      </c>
    </row>
    <row r="1003" spans="2:13" ht="63.75" x14ac:dyDescent="0.2">
      <c r="B1003" s="68" t="s">
        <v>785</v>
      </c>
      <c r="C1003" s="57" t="s">
        <v>126</v>
      </c>
      <c r="D1003" s="58" t="s">
        <v>1618</v>
      </c>
      <c r="E1003" s="56" t="s">
        <v>742</v>
      </c>
      <c r="F1003" s="65" t="s">
        <v>2406</v>
      </c>
      <c r="G1003" s="65" t="s">
        <v>2429</v>
      </c>
      <c r="H1003" s="63" t="s">
        <v>2430</v>
      </c>
      <c r="I1003" s="63" t="s">
        <v>2117</v>
      </c>
      <c r="J1003" s="61">
        <v>1</v>
      </c>
      <c r="K1003" s="60">
        <v>549.78</v>
      </c>
      <c r="L1003" s="60">
        <f t="shared" si="21"/>
        <v>549.78</v>
      </c>
      <c r="M1003" s="55" t="s">
        <v>66</v>
      </c>
    </row>
    <row r="1004" spans="2:13" ht="204" x14ac:dyDescent="0.2">
      <c r="B1004" s="68" t="s">
        <v>785</v>
      </c>
      <c r="C1004" s="57" t="s">
        <v>126</v>
      </c>
      <c r="D1004" s="58" t="s">
        <v>127</v>
      </c>
      <c r="E1004" s="56" t="s">
        <v>97</v>
      </c>
      <c r="F1004" s="65" t="s">
        <v>2431</v>
      </c>
      <c r="G1004" s="65" t="s">
        <v>2432</v>
      </c>
      <c r="H1004" s="63" t="s">
        <v>2433</v>
      </c>
      <c r="I1004" s="63" t="s">
        <v>2117</v>
      </c>
      <c r="J1004" s="61">
        <v>1</v>
      </c>
      <c r="K1004" s="60">
        <v>20400</v>
      </c>
      <c r="L1004" s="60">
        <f t="shared" si="21"/>
        <v>20400</v>
      </c>
      <c r="M1004" s="55" t="s">
        <v>66</v>
      </c>
    </row>
    <row r="1005" spans="2:13" ht="51" x14ac:dyDescent="0.2">
      <c r="B1005" s="68" t="s">
        <v>785</v>
      </c>
      <c r="C1005" s="57" t="s">
        <v>126</v>
      </c>
      <c r="D1005" s="58" t="s">
        <v>350</v>
      </c>
      <c r="E1005" s="56" t="s">
        <v>231</v>
      </c>
      <c r="F1005" s="65" t="s">
        <v>2434</v>
      </c>
      <c r="G1005" s="65" t="s">
        <v>2435</v>
      </c>
      <c r="H1005" s="63" t="s">
        <v>2436</v>
      </c>
      <c r="I1005" s="63" t="s">
        <v>2117</v>
      </c>
      <c r="J1005" s="61">
        <v>1</v>
      </c>
      <c r="K1005" s="60">
        <v>6075</v>
      </c>
      <c r="L1005" s="60">
        <f t="shared" si="21"/>
        <v>6075</v>
      </c>
      <c r="M1005" s="55" t="s">
        <v>66</v>
      </c>
    </row>
    <row r="1006" spans="2:13" ht="63.75" x14ac:dyDescent="0.2">
      <c r="B1006" s="68" t="s">
        <v>785</v>
      </c>
      <c r="C1006" s="57" t="s">
        <v>126</v>
      </c>
      <c r="D1006" s="58" t="s">
        <v>350</v>
      </c>
      <c r="E1006" s="56" t="s">
        <v>231</v>
      </c>
      <c r="F1006" s="65">
        <v>40173608</v>
      </c>
      <c r="G1006" s="65">
        <v>92022805</v>
      </c>
      <c r="H1006" s="63" t="s">
        <v>2437</v>
      </c>
      <c r="I1006" s="63" t="s">
        <v>2117</v>
      </c>
      <c r="J1006" s="61">
        <v>1</v>
      </c>
      <c r="K1006" s="60">
        <v>4233</v>
      </c>
      <c r="L1006" s="60">
        <f t="shared" si="21"/>
        <v>4233</v>
      </c>
      <c r="M1006" s="55" t="s">
        <v>66</v>
      </c>
    </row>
    <row r="1007" spans="2:13" ht="63.75" x14ac:dyDescent="0.2">
      <c r="B1007" s="68" t="s">
        <v>785</v>
      </c>
      <c r="C1007" s="57" t="s">
        <v>126</v>
      </c>
      <c r="D1007" s="58" t="s">
        <v>350</v>
      </c>
      <c r="E1007" s="56" t="s">
        <v>231</v>
      </c>
      <c r="F1007" s="65" t="s">
        <v>2434</v>
      </c>
      <c r="G1007" s="65" t="s">
        <v>2438</v>
      </c>
      <c r="H1007" s="63" t="s">
        <v>2439</v>
      </c>
      <c r="I1007" s="63" t="s">
        <v>2117</v>
      </c>
      <c r="J1007" s="61">
        <v>1</v>
      </c>
      <c r="K1007" s="60">
        <v>6931.92</v>
      </c>
      <c r="L1007" s="60">
        <f t="shared" si="21"/>
        <v>6931.92</v>
      </c>
      <c r="M1007" s="55" t="s">
        <v>66</v>
      </c>
    </row>
    <row r="1008" spans="2:13" ht="51" x14ac:dyDescent="0.2">
      <c r="B1008" s="68" t="s">
        <v>785</v>
      </c>
      <c r="C1008" s="57" t="s">
        <v>126</v>
      </c>
      <c r="D1008" s="58" t="s">
        <v>350</v>
      </c>
      <c r="E1008" s="56" t="s">
        <v>231</v>
      </c>
      <c r="F1008" s="65" t="s">
        <v>2434</v>
      </c>
      <c r="G1008" s="65" t="s">
        <v>2440</v>
      </c>
      <c r="H1008" s="63" t="s">
        <v>2441</v>
      </c>
      <c r="I1008" s="63" t="s">
        <v>2117</v>
      </c>
      <c r="J1008" s="61">
        <v>1</v>
      </c>
      <c r="K1008" s="60">
        <v>2606</v>
      </c>
      <c r="L1008" s="60">
        <f t="shared" si="21"/>
        <v>2606</v>
      </c>
      <c r="M1008" s="55" t="s">
        <v>66</v>
      </c>
    </row>
    <row r="1009" spans="2:13" ht="76.5" x14ac:dyDescent="0.2">
      <c r="B1009" s="68" t="s">
        <v>785</v>
      </c>
      <c r="C1009" s="57" t="s">
        <v>126</v>
      </c>
      <c r="D1009" s="58" t="s">
        <v>350</v>
      </c>
      <c r="E1009" s="56" t="s">
        <v>231</v>
      </c>
      <c r="F1009" s="65" t="s">
        <v>2434</v>
      </c>
      <c r="G1009" s="65" t="s">
        <v>2442</v>
      </c>
      <c r="H1009" s="63" t="s">
        <v>2443</v>
      </c>
      <c r="I1009" s="63" t="s">
        <v>2117</v>
      </c>
      <c r="J1009" s="61">
        <v>1</v>
      </c>
      <c r="K1009" s="60">
        <v>1647.3</v>
      </c>
      <c r="L1009" s="60">
        <f t="shared" si="21"/>
        <v>1647.3</v>
      </c>
      <c r="M1009" s="55" t="s">
        <v>66</v>
      </c>
    </row>
    <row r="1010" spans="2:13" ht="76.5" x14ac:dyDescent="0.2">
      <c r="B1010" s="68" t="s">
        <v>785</v>
      </c>
      <c r="C1010" s="57" t="s">
        <v>126</v>
      </c>
      <c r="D1010" s="58" t="s">
        <v>350</v>
      </c>
      <c r="E1010" s="56" t="s">
        <v>231</v>
      </c>
      <c r="F1010" s="65" t="s">
        <v>2434</v>
      </c>
      <c r="G1010" s="65" t="s">
        <v>2444</v>
      </c>
      <c r="H1010" s="63" t="s">
        <v>2445</v>
      </c>
      <c r="I1010" s="63" t="s">
        <v>2117</v>
      </c>
      <c r="J1010" s="61">
        <v>1</v>
      </c>
      <c r="K1010" s="60">
        <v>3198.7200000000003</v>
      </c>
      <c r="L1010" s="60">
        <f t="shared" si="21"/>
        <v>3198.7200000000003</v>
      </c>
      <c r="M1010" s="55" t="s">
        <v>66</v>
      </c>
    </row>
    <row r="1011" spans="2:13" ht="63.75" x14ac:dyDescent="0.2">
      <c r="B1011" s="68" t="s">
        <v>785</v>
      </c>
      <c r="C1011" s="57" t="s">
        <v>126</v>
      </c>
      <c r="D1011" s="58" t="s">
        <v>350</v>
      </c>
      <c r="E1011" s="56" t="s">
        <v>231</v>
      </c>
      <c r="F1011" s="65">
        <v>40173608</v>
      </c>
      <c r="G1011" s="65">
        <v>92031330</v>
      </c>
      <c r="H1011" s="63" t="s">
        <v>2446</v>
      </c>
      <c r="I1011" s="63" t="s">
        <v>2117</v>
      </c>
      <c r="J1011" s="61">
        <v>1</v>
      </c>
      <c r="K1011" s="60">
        <v>374.34000000000003</v>
      </c>
      <c r="L1011" s="60">
        <f t="shared" si="21"/>
        <v>374.34000000000003</v>
      </c>
      <c r="M1011" s="55" t="s">
        <v>66</v>
      </c>
    </row>
    <row r="1012" spans="2:13" ht="76.5" x14ac:dyDescent="0.2">
      <c r="B1012" s="68" t="s">
        <v>785</v>
      </c>
      <c r="C1012" s="57" t="s">
        <v>126</v>
      </c>
      <c r="D1012" s="58" t="s">
        <v>350</v>
      </c>
      <c r="E1012" s="56" t="s">
        <v>231</v>
      </c>
      <c r="F1012" s="65">
        <v>40173608</v>
      </c>
      <c r="G1012" s="65">
        <v>92031333</v>
      </c>
      <c r="H1012" s="63" t="s">
        <v>2447</v>
      </c>
      <c r="I1012" s="63" t="s">
        <v>2117</v>
      </c>
      <c r="J1012" s="61">
        <v>1</v>
      </c>
      <c r="K1012" s="60">
        <v>782.34</v>
      </c>
      <c r="L1012" s="60">
        <f t="shared" si="21"/>
        <v>782.34</v>
      </c>
      <c r="M1012" s="55" t="s">
        <v>66</v>
      </c>
    </row>
    <row r="1013" spans="2:13" ht="76.5" x14ac:dyDescent="0.2">
      <c r="B1013" s="68" t="s">
        <v>785</v>
      </c>
      <c r="C1013" s="57" t="s">
        <v>126</v>
      </c>
      <c r="D1013" s="58" t="s">
        <v>350</v>
      </c>
      <c r="E1013" s="56" t="s">
        <v>231</v>
      </c>
      <c r="F1013" s="65" t="s">
        <v>2434</v>
      </c>
      <c r="G1013" s="65" t="s">
        <v>2448</v>
      </c>
      <c r="H1013" s="63" t="s">
        <v>2449</v>
      </c>
      <c r="I1013" s="63" t="s">
        <v>2117</v>
      </c>
      <c r="J1013" s="61">
        <v>1</v>
      </c>
      <c r="K1013" s="60">
        <v>1637.1000000000001</v>
      </c>
      <c r="L1013" s="60">
        <f t="shared" si="21"/>
        <v>1637.1000000000001</v>
      </c>
      <c r="M1013" s="55" t="s">
        <v>66</v>
      </c>
    </row>
    <row r="1014" spans="2:13" ht="76.5" x14ac:dyDescent="0.2">
      <c r="B1014" s="68" t="s">
        <v>785</v>
      </c>
      <c r="C1014" s="57" t="s">
        <v>126</v>
      </c>
      <c r="D1014" s="58" t="s">
        <v>350</v>
      </c>
      <c r="E1014" s="56" t="s">
        <v>231</v>
      </c>
      <c r="F1014" s="65">
        <v>40173608</v>
      </c>
      <c r="G1014" s="65">
        <v>92036179</v>
      </c>
      <c r="H1014" s="63" t="s">
        <v>2450</v>
      </c>
      <c r="I1014" s="63" t="s">
        <v>2117</v>
      </c>
      <c r="J1014" s="61">
        <v>1</v>
      </c>
      <c r="K1014" s="60">
        <v>1596.3</v>
      </c>
      <c r="L1014" s="60">
        <f t="shared" si="21"/>
        <v>1596.3</v>
      </c>
      <c r="M1014" s="55" t="s">
        <v>66</v>
      </c>
    </row>
    <row r="1015" spans="2:13" ht="63.75" x14ac:dyDescent="0.2">
      <c r="B1015" s="68" t="s">
        <v>785</v>
      </c>
      <c r="C1015" s="57" t="s">
        <v>126</v>
      </c>
      <c r="D1015" s="58" t="s">
        <v>350</v>
      </c>
      <c r="E1015" s="56" t="s">
        <v>231</v>
      </c>
      <c r="F1015" s="65" t="s">
        <v>2434</v>
      </c>
      <c r="G1015" s="65" t="s">
        <v>2451</v>
      </c>
      <c r="H1015" s="63" t="s">
        <v>2452</v>
      </c>
      <c r="I1015" s="63" t="s">
        <v>2117</v>
      </c>
      <c r="J1015" s="61">
        <v>1</v>
      </c>
      <c r="K1015" s="60">
        <v>169.32</v>
      </c>
      <c r="L1015" s="60">
        <f t="shared" si="21"/>
        <v>169.32</v>
      </c>
      <c r="M1015" s="55" t="s">
        <v>66</v>
      </c>
    </row>
    <row r="1016" spans="2:13" ht="38.25" x14ac:dyDescent="0.2">
      <c r="B1016" s="68" t="s">
        <v>785</v>
      </c>
      <c r="C1016" s="57" t="s">
        <v>126</v>
      </c>
      <c r="D1016" s="58" t="s">
        <v>350</v>
      </c>
      <c r="E1016" s="56" t="s">
        <v>231</v>
      </c>
      <c r="F1016" s="65" t="s">
        <v>2434</v>
      </c>
      <c r="G1016" s="65" t="s">
        <v>2453</v>
      </c>
      <c r="H1016" s="63" t="s">
        <v>2454</v>
      </c>
      <c r="I1016" s="63" t="s">
        <v>2117</v>
      </c>
      <c r="J1016" s="61">
        <v>1</v>
      </c>
      <c r="K1016" s="60">
        <v>308</v>
      </c>
      <c r="L1016" s="60">
        <f t="shared" si="21"/>
        <v>308</v>
      </c>
      <c r="M1016" s="55" t="s">
        <v>66</v>
      </c>
    </row>
    <row r="1017" spans="2:13" ht="63.75" x14ac:dyDescent="0.2">
      <c r="B1017" s="68" t="s">
        <v>785</v>
      </c>
      <c r="C1017" s="57" t="s">
        <v>126</v>
      </c>
      <c r="D1017" s="58" t="s">
        <v>350</v>
      </c>
      <c r="E1017" s="56" t="s">
        <v>231</v>
      </c>
      <c r="F1017" s="65" t="s">
        <v>2434</v>
      </c>
      <c r="G1017" s="65" t="s">
        <v>2455</v>
      </c>
      <c r="H1017" s="63" t="s">
        <v>2456</v>
      </c>
      <c r="I1017" s="63" t="s">
        <v>2117</v>
      </c>
      <c r="J1017" s="61">
        <v>1</v>
      </c>
      <c r="K1017" s="60">
        <v>787.44</v>
      </c>
      <c r="L1017" s="60">
        <f t="shared" si="21"/>
        <v>787.44</v>
      </c>
      <c r="M1017" s="55" t="s">
        <v>66</v>
      </c>
    </row>
    <row r="1018" spans="2:13" ht="76.5" x14ac:dyDescent="0.2">
      <c r="B1018" s="68" t="s">
        <v>785</v>
      </c>
      <c r="C1018" s="57" t="s">
        <v>126</v>
      </c>
      <c r="D1018" s="58" t="s">
        <v>350</v>
      </c>
      <c r="E1018" s="56" t="s">
        <v>231</v>
      </c>
      <c r="F1018" s="65" t="s">
        <v>2434</v>
      </c>
      <c r="G1018" s="65" t="s">
        <v>2457</v>
      </c>
      <c r="H1018" s="63" t="s">
        <v>2458</v>
      </c>
      <c r="I1018" s="63" t="s">
        <v>2117</v>
      </c>
      <c r="J1018" s="61">
        <v>1</v>
      </c>
      <c r="K1018" s="60">
        <v>1603.44</v>
      </c>
      <c r="L1018" s="60">
        <f t="shared" si="21"/>
        <v>1603.44</v>
      </c>
      <c r="M1018" s="55" t="s">
        <v>66</v>
      </c>
    </row>
    <row r="1019" spans="2:13" ht="63.75" x14ac:dyDescent="0.2">
      <c r="B1019" s="68" t="s">
        <v>785</v>
      </c>
      <c r="C1019" s="57" t="s">
        <v>126</v>
      </c>
      <c r="D1019" s="58" t="s">
        <v>350</v>
      </c>
      <c r="E1019" s="56" t="s">
        <v>231</v>
      </c>
      <c r="F1019" s="65" t="s">
        <v>2434</v>
      </c>
      <c r="G1019" s="65" t="s">
        <v>2459</v>
      </c>
      <c r="H1019" s="63" t="s">
        <v>2460</v>
      </c>
      <c r="I1019" s="63" t="s">
        <v>2117</v>
      </c>
      <c r="J1019" s="61">
        <v>1</v>
      </c>
      <c r="K1019" s="60">
        <v>1404.54</v>
      </c>
      <c r="L1019" s="60">
        <f t="shared" si="21"/>
        <v>1404.54</v>
      </c>
      <c r="M1019" s="55" t="s">
        <v>66</v>
      </c>
    </row>
    <row r="1020" spans="2:13" ht="63.75" x14ac:dyDescent="0.2">
      <c r="B1020" s="68" t="s">
        <v>785</v>
      </c>
      <c r="C1020" s="57" t="s">
        <v>126</v>
      </c>
      <c r="D1020" s="58" t="s">
        <v>350</v>
      </c>
      <c r="E1020" s="56" t="s">
        <v>231</v>
      </c>
      <c r="F1020" s="65" t="s">
        <v>2434</v>
      </c>
      <c r="G1020" s="65" t="s">
        <v>2459</v>
      </c>
      <c r="H1020" s="63" t="s">
        <v>2461</v>
      </c>
      <c r="I1020" s="63" t="s">
        <v>2117</v>
      </c>
      <c r="J1020" s="61">
        <v>1</v>
      </c>
      <c r="K1020" s="60">
        <v>1605.48</v>
      </c>
      <c r="L1020" s="60">
        <f t="shared" si="21"/>
        <v>1605.48</v>
      </c>
      <c r="M1020" s="55" t="s">
        <v>66</v>
      </c>
    </row>
    <row r="1021" spans="2:13" ht="63.75" x14ac:dyDescent="0.2">
      <c r="B1021" s="68" t="s">
        <v>785</v>
      </c>
      <c r="C1021" s="57" t="s">
        <v>126</v>
      </c>
      <c r="D1021" s="58" t="s">
        <v>350</v>
      </c>
      <c r="E1021" s="56" t="s">
        <v>231</v>
      </c>
      <c r="F1021" s="65" t="s">
        <v>2434</v>
      </c>
      <c r="G1021" s="65" t="s">
        <v>2462</v>
      </c>
      <c r="H1021" s="63" t="s">
        <v>2463</v>
      </c>
      <c r="I1021" s="63" t="s">
        <v>2117</v>
      </c>
      <c r="J1021" s="61">
        <v>1</v>
      </c>
      <c r="K1021" s="60">
        <v>1281.1200000000001</v>
      </c>
      <c r="L1021" s="60">
        <f t="shared" si="21"/>
        <v>1281.1200000000001</v>
      </c>
      <c r="M1021" s="55" t="s">
        <v>66</v>
      </c>
    </row>
    <row r="1022" spans="2:13" ht="63.75" x14ac:dyDescent="0.2">
      <c r="B1022" s="68" t="s">
        <v>785</v>
      </c>
      <c r="C1022" s="57" t="s">
        <v>126</v>
      </c>
      <c r="D1022" s="58" t="s">
        <v>350</v>
      </c>
      <c r="E1022" s="56" t="s">
        <v>231</v>
      </c>
      <c r="F1022" s="65" t="s">
        <v>2434</v>
      </c>
      <c r="G1022" s="65" t="s">
        <v>2462</v>
      </c>
      <c r="H1022" s="63" t="s">
        <v>2464</v>
      </c>
      <c r="I1022" s="63" t="s">
        <v>2117</v>
      </c>
      <c r="J1022" s="61">
        <v>1</v>
      </c>
      <c r="K1022" s="60">
        <v>1499.4</v>
      </c>
      <c r="L1022" s="60">
        <f t="shared" si="21"/>
        <v>1499.4</v>
      </c>
      <c r="M1022" s="55" t="s">
        <v>66</v>
      </c>
    </row>
    <row r="1023" spans="2:13" ht="63.75" x14ac:dyDescent="0.2">
      <c r="B1023" s="68" t="s">
        <v>785</v>
      </c>
      <c r="C1023" s="57" t="s">
        <v>126</v>
      </c>
      <c r="D1023" s="58" t="s">
        <v>350</v>
      </c>
      <c r="E1023" s="56" t="s">
        <v>231</v>
      </c>
      <c r="F1023" s="65" t="s">
        <v>2434</v>
      </c>
      <c r="G1023" s="65" t="s">
        <v>2462</v>
      </c>
      <c r="H1023" s="63" t="s">
        <v>2465</v>
      </c>
      <c r="I1023" s="63" t="s">
        <v>2117</v>
      </c>
      <c r="J1023" s="61">
        <v>1</v>
      </c>
      <c r="K1023" s="60">
        <v>1608.54</v>
      </c>
      <c r="L1023" s="60">
        <f t="shared" si="21"/>
        <v>1608.54</v>
      </c>
      <c r="M1023" s="55" t="s">
        <v>66</v>
      </c>
    </row>
    <row r="1024" spans="2:13" ht="63.75" x14ac:dyDescent="0.2">
      <c r="B1024" s="68" t="s">
        <v>785</v>
      </c>
      <c r="C1024" s="57" t="s">
        <v>126</v>
      </c>
      <c r="D1024" s="58" t="s">
        <v>350</v>
      </c>
      <c r="E1024" s="56" t="s">
        <v>231</v>
      </c>
      <c r="F1024" s="65" t="s">
        <v>2434</v>
      </c>
      <c r="G1024" s="65" t="s">
        <v>2466</v>
      </c>
      <c r="H1024" s="63" t="s">
        <v>2467</v>
      </c>
      <c r="I1024" s="63" t="s">
        <v>2117</v>
      </c>
      <c r="J1024" s="61">
        <v>1</v>
      </c>
      <c r="K1024" s="60">
        <v>7631.64</v>
      </c>
      <c r="L1024" s="60">
        <f t="shared" si="21"/>
        <v>7631.64</v>
      </c>
      <c r="M1024" s="55" t="s">
        <v>66</v>
      </c>
    </row>
    <row r="1025" spans="2:13" ht="38.25" x14ac:dyDescent="0.2">
      <c r="B1025" s="68" t="s">
        <v>785</v>
      </c>
      <c r="C1025" s="57" t="s">
        <v>126</v>
      </c>
      <c r="D1025" s="58" t="s">
        <v>350</v>
      </c>
      <c r="E1025" s="56" t="s">
        <v>231</v>
      </c>
      <c r="F1025" s="65" t="s">
        <v>2434</v>
      </c>
      <c r="G1025" s="65" t="s">
        <v>2466</v>
      </c>
      <c r="H1025" s="63" t="s">
        <v>2468</v>
      </c>
      <c r="I1025" s="63" t="s">
        <v>2117</v>
      </c>
      <c r="J1025" s="61">
        <v>1</v>
      </c>
      <c r="K1025" s="60">
        <v>6251</v>
      </c>
      <c r="L1025" s="60">
        <f t="shared" ref="L1025:L1088" si="22">J1025*K1025</f>
        <v>6251</v>
      </c>
      <c r="M1025" s="55" t="s">
        <v>66</v>
      </c>
    </row>
    <row r="1026" spans="2:13" ht="63.75" x14ac:dyDescent="0.2">
      <c r="B1026" s="68" t="s">
        <v>785</v>
      </c>
      <c r="C1026" s="57" t="s">
        <v>126</v>
      </c>
      <c r="D1026" s="58" t="s">
        <v>350</v>
      </c>
      <c r="E1026" s="56" t="s">
        <v>231</v>
      </c>
      <c r="F1026" s="65" t="s">
        <v>2434</v>
      </c>
      <c r="G1026" s="65" t="s">
        <v>2469</v>
      </c>
      <c r="H1026" s="63" t="s">
        <v>2470</v>
      </c>
      <c r="I1026" s="63" t="s">
        <v>2117</v>
      </c>
      <c r="J1026" s="61">
        <v>1</v>
      </c>
      <c r="K1026" s="60">
        <v>777.24</v>
      </c>
      <c r="L1026" s="60">
        <f t="shared" si="22"/>
        <v>777.24</v>
      </c>
      <c r="M1026" s="55" t="s">
        <v>66</v>
      </c>
    </row>
    <row r="1027" spans="2:13" ht="63.75" x14ac:dyDescent="0.2">
      <c r="B1027" s="68" t="s">
        <v>785</v>
      </c>
      <c r="C1027" s="57" t="s">
        <v>126</v>
      </c>
      <c r="D1027" s="58" t="s">
        <v>350</v>
      </c>
      <c r="E1027" s="56" t="s">
        <v>231</v>
      </c>
      <c r="F1027" s="65" t="s">
        <v>2434</v>
      </c>
      <c r="G1027" s="65" t="s">
        <v>2471</v>
      </c>
      <c r="H1027" s="63" t="s">
        <v>2472</v>
      </c>
      <c r="I1027" s="63" t="s">
        <v>2117</v>
      </c>
      <c r="J1027" s="61">
        <v>1</v>
      </c>
      <c r="K1027" s="60">
        <v>2241.96</v>
      </c>
      <c r="L1027" s="60">
        <f t="shared" si="22"/>
        <v>2241.96</v>
      </c>
      <c r="M1027" s="55" t="s">
        <v>66</v>
      </c>
    </row>
    <row r="1028" spans="2:13" ht="63.75" x14ac:dyDescent="0.2">
      <c r="B1028" s="68" t="s">
        <v>785</v>
      </c>
      <c r="C1028" s="57" t="s">
        <v>126</v>
      </c>
      <c r="D1028" s="58" t="s">
        <v>350</v>
      </c>
      <c r="E1028" s="56" t="s">
        <v>231</v>
      </c>
      <c r="F1028" s="65" t="s">
        <v>2434</v>
      </c>
      <c r="G1028" s="65" t="s">
        <v>2471</v>
      </c>
      <c r="H1028" s="63" t="s">
        <v>2473</v>
      </c>
      <c r="I1028" s="63" t="s">
        <v>2117</v>
      </c>
      <c r="J1028" s="61">
        <v>1</v>
      </c>
      <c r="K1028" s="60">
        <v>4568.58</v>
      </c>
      <c r="L1028" s="60">
        <f t="shared" si="22"/>
        <v>4568.58</v>
      </c>
      <c r="M1028" s="55" t="s">
        <v>66</v>
      </c>
    </row>
    <row r="1029" spans="2:13" ht="76.5" x14ac:dyDescent="0.2">
      <c r="B1029" s="68" t="s">
        <v>785</v>
      </c>
      <c r="C1029" s="57" t="s">
        <v>126</v>
      </c>
      <c r="D1029" s="58" t="s">
        <v>350</v>
      </c>
      <c r="E1029" s="56" t="s">
        <v>231</v>
      </c>
      <c r="F1029" s="65" t="s">
        <v>2434</v>
      </c>
      <c r="G1029" s="65" t="s">
        <v>2474</v>
      </c>
      <c r="H1029" s="63" t="s">
        <v>2458</v>
      </c>
      <c r="I1029" s="63" t="s">
        <v>2117</v>
      </c>
      <c r="J1029" s="61">
        <v>1</v>
      </c>
      <c r="K1029" s="60">
        <v>1603.44</v>
      </c>
      <c r="L1029" s="60">
        <f t="shared" si="22"/>
        <v>1603.44</v>
      </c>
      <c r="M1029" s="55" t="s">
        <v>66</v>
      </c>
    </row>
    <row r="1030" spans="2:13" ht="76.5" x14ac:dyDescent="0.2">
      <c r="B1030" s="68" t="s">
        <v>785</v>
      </c>
      <c r="C1030" s="57" t="s">
        <v>126</v>
      </c>
      <c r="D1030" s="58" t="s">
        <v>350</v>
      </c>
      <c r="E1030" s="56" t="s">
        <v>231</v>
      </c>
      <c r="F1030" s="65">
        <v>40173608</v>
      </c>
      <c r="G1030" s="65">
        <v>92056239</v>
      </c>
      <c r="H1030" s="63" t="s">
        <v>2475</v>
      </c>
      <c r="I1030" s="63" t="s">
        <v>2117</v>
      </c>
      <c r="J1030" s="61">
        <v>1</v>
      </c>
      <c r="K1030" s="60">
        <v>4371.72</v>
      </c>
      <c r="L1030" s="60">
        <f t="shared" si="22"/>
        <v>4371.72</v>
      </c>
      <c r="M1030" s="55" t="s">
        <v>66</v>
      </c>
    </row>
    <row r="1031" spans="2:13" ht="89.25" x14ac:dyDescent="0.2">
      <c r="B1031" s="68" t="s">
        <v>785</v>
      </c>
      <c r="C1031" s="57" t="s">
        <v>126</v>
      </c>
      <c r="D1031" s="58" t="s">
        <v>350</v>
      </c>
      <c r="E1031" s="56" t="s">
        <v>231</v>
      </c>
      <c r="F1031" s="65">
        <v>40173608</v>
      </c>
      <c r="G1031" s="65">
        <v>92057850</v>
      </c>
      <c r="H1031" s="63" t="s">
        <v>2476</v>
      </c>
      <c r="I1031" s="63" t="s">
        <v>2117</v>
      </c>
      <c r="J1031" s="61">
        <v>1</v>
      </c>
      <c r="K1031" s="60">
        <v>17215.560000000001</v>
      </c>
      <c r="L1031" s="60">
        <f t="shared" si="22"/>
        <v>17215.560000000001</v>
      </c>
      <c r="M1031" s="55" t="s">
        <v>66</v>
      </c>
    </row>
    <row r="1032" spans="2:13" ht="76.5" x14ac:dyDescent="0.2">
      <c r="B1032" s="68" t="s">
        <v>785</v>
      </c>
      <c r="C1032" s="57" t="s">
        <v>126</v>
      </c>
      <c r="D1032" s="58" t="s">
        <v>350</v>
      </c>
      <c r="E1032" s="56" t="s">
        <v>231</v>
      </c>
      <c r="F1032" s="65" t="s">
        <v>2434</v>
      </c>
      <c r="G1032" s="65" t="s">
        <v>2477</v>
      </c>
      <c r="H1032" s="63" t="s">
        <v>2478</v>
      </c>
      <c r="I1032" s="63" t="s">
        <v>2117</v>
      </c>
      <c r="J1032" s="61">
        <v>1</v>
      </c>
      <c r="K1032" s="60">
        <v>632.4</v>
      </c>
      <c r="L1032" s="60">
        <f t="shared" si="22"/>
        <v>632.4</v>
      </c>
      <c r="M1032" s="55" t="s">
        <v>66</v>
      </c>
    </row>
    <row r="1033" spans="2:13" ht="76.5" x14ac:dyDescent="0.2">
      <c r="B1033" s="68" t="s">
        <v>785</v>
      </c>
      <c r="C1033" s="57" t="s">
        <v>126</v>
      </c>
      <c r="D1033" s="58" t="s">
        <v>350</v>
      </c>
      <c r="E1033" s="56" t="s">
        <v>231</v>
      </c>
      <c r="F1033" s="65">
        <v>40173608</v>
      </c>
      <c r="G1033" s="65">
        <v>92058786</v>
      </c>
      <c r="H1033" s="63" t="s">
        <v>2479</v>
      </c>
      <c r="I1033" s="63" t="s">
        <v>2117</v>
      </c>
      <c r="J1033" s="61">
        <v>1</v>
      </c>
      <c r="K1033" s="60">
        <v>4485.96</v>
      </c>
      <c r="L1033" s="60">
        <f t="shared" si="22"/>
        <v>4485.96</v>
      </c>
      <c r="M1033" s="55" t="s">
        <v>66</v>
      </c>
    </row>
    <row r="1034" spans="2:13" ht="89.25" x14ac:dyDescent="0.2">
      <c r="B1034" s="68" t="s">
        <v>785</v>
      </c>
      <c r="C1034" s="57" t="s">
        <v>126</v>
      </c>
      <c r="D1034" s="58" t="s">
        <v>350</v>
      </c>
      <c r="E1034" s="56" t="s">
        <v>231</v>
      </c>
      <c r="F1034" s="65">
        <v>40173608</v>
      </c>
      <c r="G1034" s="65">
        <v>92058787</v>
      </c>
      <c r="H1034" s="63" t="s">
        <v>2480</v>
      </c>
      <c r="I1034" s="63" t="s">
        <v>2117</v>
      </c>
      <c r="J1034" s="61">
        <v>1</v>
      </c>
      <c r="K1034" s="60">
        <v>792.54</v>
      </c>
      <c r="L1034" s="60">
        <f t="shared" si="22"/>
        <v>792.54</v>
      </c>
      <c r="M1034" s="55" t="s">
        <v>66</v>
      </c>
    </row>
    <row r="1035" spans="2:13" ht="76.5" x14ac:dyDescent="0.2">
      <c r="B1035" s="68" t="s">
        <v>785</v>
      </c>
      <c r="C1035" s="57" t="s">
        <v>126</v>
      </c>
      <c r="D1035" s="58" t="s">
        <v>350</v>
      </c>
      <c r="E1035" s="56" t="s">
        <v>231</v>
      </c>
      <c r="F1035" s="65" t="s">
        <v>2434</v>
      </c>
      <c r="G1035" s="65" t="s">
        <v>2481</v>
      </c>
      <c r="H1035" s="63" t="s">
        <v>2482</v>
      </c>
      <c r="I1035" s="63" t="s">
        <v>2117</v>
      </c>
      <c r="J1035" s="61">
        <v>1</v>
      </c>
      <c r="K1035" s="60">
        <v>627.29999999999995</v>
      </c>
      <c r="L1035" s="60">
        <f t="shared" si="22"/>
        <v>627.29999999999995</v>
      </c>
      <c r="M1035" s="55" t="s">
        <v>66</v>
      </c>
    </row>
    <row r="1036" spans="2:13" ht="63.75" x14ac:dyDescent="0.2">
      <c r="B1036" s="68" t="s">
        <v>785</v>
      </c>
      <c r="C1036" s="57" t="s">
        <v>126</v>
      </c>
      <c r="D1036" s="58" t="s">
        <v>350</v>
      </c>
      <c r="E1036" s="56" t="s">
        <v>231</v>
      </c>
      <c r="F1036" s="65" t="s">
        <v>2434</v>
      </c>
      <c r="G1036" s="65" t="s">
        <v>2483</v>
      </c>
      <c r="H1036" s="63" t="s">
        <v>2484</v>
      </c>
      <c r="I1036" s="63" t="s">
        <v>2117</v>
      </c>
      <c r="J1036" s="61">
        <v>1</v>
      </c>
      <c r="K1036" s="60">
        <v>636.48</v>
      </c>
      <c r="L1036" s="60">
        <f t="shared" si="22"/>
        <v>636.48</v>
      </c>
      <c r="M1036" s="55" t="s">
        <v>66</v>
      </c>
    </row>
    <row r="1037" spans="2:13" ht="76.5" x14ac:dyDescent="0.2">
      <c r="B1037" s="68" t="s">
        <v>785</v>
      </c>
      <c r="C1037" s="57" t="s">
        <v>126</v>
      </c>
      <c r="D1037" s="58" t="s">
        <v>350</v>
      </c>
      <c r="E1037" s="56" t="s">
        <v>231</v>
      </c>
      <c r="F1037" s="65">
        <v>40173608</v>
      </c>
      <c r="G1037" s="65">
        <v>92060900</v>
      </c>
      <c r="H1037" s="63" t="s">
        <v>2485</v>
      </c>
      <c r="I1037" s="63" t="s">
        <v>2117</v>
      </c>
      <c r="J1037" s="61">
        <v>1</v>
      </c>
      <c r="K1037" s="60">
        <v>24794.16</v>
      </c>
      <c r="L1037" s="60">
        <f t="shared" si="22"/>
        <v>24794.16</v>
      </c>
      <c r="M1037" s="55" t="s">
        <v>66</v>
      </c>
    </row>
    <row r="1038" spans="2:13" ht="63.75" x14ac:dyDescent="0.2">
      <c r="B1038" s="68" t="s">
        <v>785</v>
      </c>
      <c r="C1038" s="57" t="s">
        <v>126</v>
      </c>
      <c r="D1038" s="58" t="s">
        <v>350</v>
      </c>
      <c r="E1038" s="56" t="s">
        <v>231</v>
      </c>
      <c r="F1038" s="65">
        <v>40173608</v>
      </c>
      <c r="G1038" s="65">
        <v>92062837</v>
      </c>
      <c r="H1038" s="63" t="s">
        <v>2486</v>
      </c>
      <c r="I1038" s="63" t="s">
        <v>2117</v>
      </c>
      <c r="J1038" s="61">
        <v>1</v>
      </c>
      <c r="K1038" s="60">
        <v>4276.8599999999997</v>
      </c>
      <c r="L1038" s="60">
        <f t="shared" si="22"/>
        <v>4276.8599999999997</v>
      </c>
      <c r="M1038" s="55" t="s">
        <v>66</v>
      </c>
    </row>
    <row r="1039" spans="2:13" ht="76.5" x14ac:dyDescent="0.2">
      <c r="B1039" s="68" t="s">
        <v>785</v>
      </c>
      <c r="C1039" s="57" t="s">
        <v>126</v>
      </c>
      <c r="D1039" s="58" t="s">
        <v>350</v>
      </c>
      <c r="E1039" s="56" t="s">
        <v>231</v>
      </c>
      <c r="F1039" s="65">
        <v>40173608</v>
      </c>
      <c r="G1039" s="65">
        <v>92068871</v>
      </c>
      <c r="H1039" s="63" t="s">
        <v>2487</v>
      </c>
      <c r="I1039" s="63" t="s">
        <v>2117</v>
      </c>
      <c r="J1039" s="61">
        <v>1</v>
      </c>
      <c r="K1039" s="60">
        <v>57298.5</v>
      </c>
      <c r="L1039" s="60">
        <f t="shared" si="22"/>
        <v>57298.5</v>
      </c>
      <c r="M1039" s="55" t="s">
        <v>66</v>
      </c>
    </row>
    <row r="1040" spans="2:13" ht="76.5" x14ac:dyDescent="0.2">
      <c r="B1040" s="68" t="s">
        <v>785</v>
      </c>
      <c r="C1040" s="57" t="s">
        <v>126</v>
      </c>
      <c r="D1040" s="58" t="s">
        <v>350</v>
      </c>
      <c r="E1040" s="56" t="s">
        <v>231</v>
      </c>
      <c r="F1040" s="65">
        <v>40173608</v>
      </c>
      <c r="G1040" s="65">
        <v>92074011</v>
      </c>
      <c r="H1040" s="63" t="s">
        <v>2488</v>
      </c>
      <c r="I1040" s="63" t="s">
        <v>2117</v>
      </c>
      <c r="J1040" s="61">
        <v>1</v>
      </c>
      <c r="K1040" s="60">
        <v>4155.4800000000005</v>
      </c>
      <c r="L1040" s="60">
        <f t="shared" si="22"/>
        <v>4155.4800000000005</v>
      </c>
      <c r="M1040" s="55" t="s">
        <v>66</v>
      </c>
    </row>
    <row r="1041" spans="2:13" ht="89.25" x14ac:dyDescent="0.2">
      <c r="B1041" s="68" t="s">
        <v>785</v>
      </c>
      <c r="C1041" s="57" t="s">
        <v>126</v>
      </c>
      <c r="D1041" s="58" t="s">
        <v>350</v>
      </c>
      <c r="E1041" s="56" t="s">
        <v>231</v>
      </c>
      <c r="F1041" s="65">
        <v>40173608</v>
      </c>
      <c r="G1041" s="65">
        <v>92078903</v>
      </c>
      <c r="H1041" s="63" t="s">
        <v>2489</v>
      </c>
      <c r="I1041" s="63" t="s">
        <v>2117</v>
      </c>
      <c r="J1041" s="61">
        <v>1</v>
      </c>
      <c r="K1041" s="60">
        <v>7106.34</v>
      </c>
      <c r="L1041" s="60">
        <f t="shared" si="22"/>
        <v>7106.34</v>
      </c>
      <c r="M1041" s="55" t="s">
        <v>66</v>
      </c>
    </row>
    <row r="1042" spans="2:13" ht="76.5" x14ac:dyDescent="0.2">
      <c r="B1042" s="68" t="s">
        <v>785</v>
      </c>
      <c r="C1042" s="57" t="s">
        <v>126</v>
      </c>
      <c r="D1042" s="58" t="s">
        <v>350</v>
      </c>
      <c r="E1042" s="56" t="s">
        <v>231</v>
      </c>
      <c r="F1042" s="65" t="s">
        <v>2434</v>
      </c>
      <c r="G1042" s="65" t="s">
        <v>2490</v>
      </c>
      <c r="H1042" s="63" t="s">
        <v>2491</v>
      </c>
      <c r="I1042" s="63" t="s">
        <v>2117</v>
      </c>
      <c r="J1042" s="61">
        <v>1</v>
      </c>
      <c r="K1042" s="60">
        <v>355.98</v>
      </c>
      <c r="L1042" s="60">
        <f t="shared" si="22"/>
        <v>355.98</v>
      </c>
      <c r="M1042" s="55" t="s">
        <v>66</v>
      </c>
    </row>
    <row r="1043" spans="2:13" ht="76.5" x14ac:dyDescent="0.2">
      <c r="B1043" s="68" t="s">
        <v>785</v>
      </c>
      <c r="C1043" s="57" t="s">
        <v>126</v>
      </c>
      <c r="D1043" s="58" t="s">
        <v>350</v>
      </c>
      <c r="E1043" s="56" t="s">
        <v>231</v>
      </c>
      <c r="F1043" s="65" t="s">
        <v>2434</v>
      </c>
      <c r="G1043" s="65" t="s">
        <v>2492</v>
      </c>
      <c r="H1043" s="63" t="s">
        <v>2493</v>
      </c>
      <c r="I1043" s="63" t="s">
        <v>2117</v>
      </c>
      <c r="J1043" s="61">
        <v>1</v>
      </c>
      <c r="K1043" s="60">
        <v>2196.06</v>
      </c>
      <c r="L1043" s="60">
        <f t="shared" si="22"/>
        <v>2196.06</v>
      </c>
      <c r="M1043" s="55" t="s">
        <v>66</v>
      </c>
    </row>
    <row r="1044" spans="2:13" ht="51" x14ac:dyDescent="0.2">
      <c r="B1044" s="68" t="s">
        <v>785</v>
      </c>
      <c r="C1044" s="57" t="s">
        <v>126</v>
      </c>
      <c r="D1044" s="58" t="s">
        <v>350</v>
      </c>
      <c r="E1044" s="56" t="s">
        <v>231</v>
      </c>
      <c r="F1044" s="65" t="s">
        <v>2434</v>
      </c>
      <c r="G1044" s="65" t="s">
        <v>2494</v>
      </c>
      <c r="H1044" s="63" t="s">
        <v>2495</v>
      </c>
      <c r="I1044" s="63" t="s">
        <v>2117</v>
      </c>
      <c r="J1044" s="61">
        <v>1</v>
      </c>
      <c r="K1044" s="60">
        <v>1029</v>
      </c>
      <c r="L1044" s="60">
        <f t="shared" si="22"/>
        <v>1029</v>
      </c>
      <c r="M1044" s="55" t="s">
        <v>66</v>
      </c>
    </row>
    <row r="1045" spans="2:13" ht="38.25" x14ac:dyDescent="0.2">
      <c r="B1045" s="68" t="s">
        <v>785</v>
      </c>
      <c r="C1045" s="57" t="s">
        <v>126</v>
      </c>
      <c r="D1045" s="58" t="s">
        <v>350</v>
      </c>
      <c r="E1045" s="56" t="s">
        <v>231</v>
      </c>
      <c r="F1045" s="65" t="s">
        <v>2434</v>
      </c>
      <c r="G1045" s="65" t="s">
        <v>2496</v>
      </c>
      <c r="H1045" s="63" t="s">
        <v>2497</v>
      </c>
      <c r="I1045" s="63" t="s">
        <v>2117</v>
      </c>
      <c r="J1045" s="61">
        <v>1</v>
      </c>
      <c r="K1045" s="60">
        <v>20310</v>
      </c>
      <c r="L1045" s="60">
        <f t="shared" si="22"/>
        <v>20310</v>
      </c>
      <c r="M1045" s="55" t="s">
        <v>66</v>
      </c>
    </row>
    <row r="1046" spans="2:13" ht="38.25" x14ac:dyDescent="0.2">
      <c r="B1046" s="68" t="s">
        <v>785</v>
      </c>
      <c r="C1046" s="57" t="s">
        <v>126</v>
      </c>
      <c r="D1046" s="58" t="s">
        <v>350</v>
      </c>
      <c r="E1046" s="56" t="s">
        <v>231</v>
      </c>
      <c r="F1046" s="65" t="s">
        <v>2434</v>
      </c>
      <c r="G1046" s="65" t="s">
        <v>2498</v>
      </c>
      <c r="H1046" s="63" t="s">
        <v>2499</v>
      </c>
      <c r="I1046" s="63" t="s">
        <v>2117</v>
      </c>
      <c r="J1046" s="61">
        <v>1</v>
      </c>
      <c r="K1046" s="60">
        <v>1307</v>
      </c>
      <c r="L1046" s="60">
        <f t="shared" si="22"/>
        <v>1307</v>
      </c>
      <c r="M1046" s="55" t="s">
        <v>66</v>
      </c>
    </row>
    <row r="1047" spans="2:13" ht="76.5" x14ac:dyDescent="0.2">
      <c r="B1047" s="68" t="s">
        <v>785</v>
      </c>
      <c r="C1047" s="57" t="s">
        <v>126</v>
      </c>
      <c r="D1047" s="58" t="s">
        <v>350</v>
      </c>
      <c r="E1047" s="56" t="s">
        <v>231</v>
      </c>
      <c r="F1047" s="65">
        <v>40173608</v>
      </c>
      <c r="G1047" s="65">
        <v>92096055</v>
      </c>
      <c r="H1047" s="63" t="s">
        <v>2493</v>
      </c>
      <c r="I1047" s="63" t="s">
        <v>2117</v>
      </c>
      <c r="J1047" s="61">
        <v>1</v>
      </c>
      <c r="K1047" s="60">
        <v>2196.06</v>
      </c>
      <c r="L1047" s="60">
        <f t="shared" si="22"/>
        <v>2196.06</v>
      </c>
      <c r="M1047" s="55" t="s">
        <v>66</v>
      </c>
    </row>
    <row r="1048" spans="2:13" ht="89.25" x14ac:dyDescent="0.2">
      <c r="B1048" s="68" t="s">
        <v>785</v>
      </c>
      <c r="C1048" s="57" t="s">
        <v>126</v>
      </c>
      <c r="D1048" s="58" t="s">
        <v>350</v>
      </c>
      <c r="E1048" s="56" t="s">
        <v>231</v>
      </c>
      <c r="F1048" s="65">
        <v>40173608</v>
      </c>
      <c r="G1048" s="65">
        <v>92147974</v>
      </c>
      <c r="H1048" s="63" t="s">
        <v>2500</v>
      </c>
      <c r="I1048" s="63" t="s">
        <v>2117</v>
      </c>
      <c r="J1048" s="61">
        <v>1</v>
      </c>
      <c r="K1048" s="60">
        <v>4580.82</v>
      </c>
      <c r="L1048" s="60">
        <f t="shared" si="22"/>
        <v>4580.82</v>
      </c>
      <c r="M1048" s="55" t="s">
        <v>66</v>
      </c>
    </row>
    <row r="1049" spans="2:13" ht="89.25" x14ac:dyDescent="0.2">
      <c r="B1049" s="68" t="s">
        <v>785</v>
      </c>
      <c r="C1049" s="57" t="s">
        <v>126</v>
      </c>
      <c r="D1049" s="58" t="s">
        <v>350</v>
      </c>
      <c r="E1049" s="56" t="s">
        <v>231</v>
      </c>
      <c r="F1049" s="65">
        <v>40173608</v>
      </c>
      <c r="G1049" s="65">
        <v>92147976</v>
      </c>
      <c r="H1049" s="63" t="s">
        <v>2501</v>
      </c>
      <c r="I1049" s="63" t="s">
        <v>2117</v>
      </c>
      <c r="J1049" s="61">
        <v>1</v>
      </c>
      <c r="K1049" s="60">
        <v>2150.16</v>
      </c>
      <c r="L1049" s="60">
        <f t="shared" si="22"/>
        <v>2150.16</v>
      </c>
      <c r="M1049" s="55" t="s">
        <v>66</v>
      </c>
    </row>
    <row r="1050" spans="2:13" ht="89.25" x14ac:dyDescent="0.2">
      <c r="B1050" s="68" t="s">
        <v>785</v>
      </c>
      <c r="C1050" s="57" t="s">
        <v>126</v>
      </c>
      <c r="D1050" s="58" t="s">
        <v>350</v>
      </c>
      <c r="E1050" s="56" t="s">
        <v>231</v>
      </c>
      <c r="F1050" s="65">
        <v>40173608</v>
      </c>
      <c r="G1050" s="65">
        <v>92147982</v>
      </c>
      <c r="H1050" s="63" t="s">
        <v>2502</v>
      </c>
      <c r="I1050" s="63" t="s">
        <v>2117</v>
      </c>
      <c r="J1050" s="61">
        <v>1</v>
      </c>
      <c r="K1050" s="60">
        <v>2427.6</v>
      </c>
      <c r="L1050" s="60">
        <f t="shared" si="22"/>
        <v>2427.6</v>
      </c>
      <c r="M1050" s="55" t="s">
        <v>66</v>
      </c>
    </row>
    <row r="1051" spans="2:13" ht="89.25" x14ac:dyDescent="0.2">
      <c r="B1051" s="68" t="s">
        <v>785</v>
      </c>
      <c r="C1051" s="57" t="s">
        <v>126</v>
      </c>
      <c r="D1051" s="58" t="s">
        <v>350</v>
      </c>
      <c r="E1051" s="56" t="s">
        <v>231</v>
      </c>
      <c r="F1051" s="65">
        <v>40173608</v>
      </c>
      <c r="G1051" s="65">
        <v>92147986</v>
      </c>
      <c r="H1051" s="63" t="s">
        <v>2503</v>
      </c>
      <c r="I1051" s="63" t="s">
        <v>2117</v>
      </c>
      <c r="J1051" s="61">
        <v>1</v>
      </c>
      <c r="K1051" s="60">
        <v>3943.32</v>
      </c>
      <c r="L1051" s="60">
        <f t="shared" si="22"/>
        <v>3943.32</v>
      </c>
      <c r="M1051" s="55" t="s">
        <v>66</v>
      </c>
    </row>
    <row r="1052" spans="2:13" ht="89.25" x14ac:dyDescent="0.2">
      <c r="B1052" s="68" t="s">
        <v>785</v>
      </c>
      <c r="C1052" s="57" t="s">
        <v>126</v>
      </c>
      <c r="D1052" s="58" t="s">
        <v>350</v>
      </c>
      <c r="E1052" s="56" t="s">
        <v>231</v>
      </c>
      <c r="F1052" s="65">
        <v>40173608</v>
      </c>
      <c r="G1052" s="65" t="s">
        <v>2504</v>
      </c>
      <c r="H1052" s="63" t="s">
        <v>2505</v>
      </c>
      <c r="I1052" s="63" t="s">
        <v>2117</v>
      </c>
      <c r="J1052" s="61">
        <v>1</v>
      </c>
      <c r="K1052" s="60">
        <v>411.06</v>
      </c>
      <c r="L1052" s="60">
        <f t="shared" si="22"/>
        <v>411.06</v>
      </c>
      <c r="M1052" s="55" t="s">
        <v>66</v>
      </c>
    </row>
    <row r="1053" spans="2:13" ht="89.25" x14ac:dyDescent="0.2">
      <c r="B1053" s="68" t="s">
        <v>785</v>
      </c>
      <c r="C1053" s="57" t="s">
        <v>126</v>
      </c>
      <c r="D1053" s="58" t="s">
        <v>350</v>
      </c>
      <c r="E1053" s="56" t="s">
        <v>231</v>
      </c>
      <c r="F1053" s="65">
        <v>40173608</v>
      </c>
      <c r="G1053" s="65">
        <v>92147990</v>
      </c>
      <c r="H1053" s="63" t="s">
        <v>2506</v>
      </c>
      <c r="I1053" s="63" t="s">
        <v>2117</v>
      </c>
      <c r="J1053" s="61">
        <v>1</v>
      </c>
      <c r="K1053" s="60">
        <v>4074.9</v>
      </c>
      <c r="L1053" s="60">
        <f t="shared" si="22"/>
        <v>4074.9</v>
      </c>
      <c r="M1053" s="55" t="s">
        <v>66</v>
      </c>
    </row>
    <row r="1054" spans="2:13" ht="89.25" x14ac:dyDescent="0.2">
      <c r="B1054" s="68" t="s">
        <v>785</v>
      </c>
      <c r="C1054" s="57" t="s">
        <v>126</v>
      </c>
      <c r="D1054" s="58" t="s">
        <v>350</v>
      </c>
      <c r="E1054" s="56" t="s">
        <v>231</v>
      </c>
      <c r="F1054" s="65">
        <v>40173608</v>
      </c>
      <c r="G1054" s="65" t="s">
        <v>2507</v>
      </c>
      <c r="H1054" s="63" t="s">
        <v>2508</v>
      </c>
      <c r="I1054" s="63" t="s">
        <v>2117</v>
      </c>
      <c r="J1054" s="61">
        <v>1</v>
      </c>
      <c r="K1054" s="60">
        <v>2633.64</v>
      </c>
      <c r="L1054" s="60">
        <f t="shared" si="22"/>
        <v>2633.64</v>
      </c>
      <c r="M1054" s="55" t="s">
        <v>66</v>
      </c>
    </row>
    <row r="1055" spans="2:13" ht="102" x14ac:dyDescent="0.2">
      <c r="B1055" s="68" t="s">
        <v>785</v>
      </c>
      <c r="C1055" s="57" t="s">
        <v>126</v>
      </c>
      <c r="D1055" s="58" t="s">
        <v>350</v>
      </c>
      <c r="E1055" s="56" t="s">
        <v>231</v>
      </c>
      <c r="F1055" s="65">
        <v>40173608</v>
      </c>
      <c r="G1055" s="65" t="s">
        <v>2509</v>
      </c>
      <c r="H1055" s="63" t="s">
        <v>2510</v>
      </c>
      <c r="I1055" s="63" t="s">
        <v>2117</v>
      </c>
      <c r="J1055" s="61">
        <v>1</v>
      </c>
      <c r="K1055" s="60">
        <v>1255.6200000000001</v>
      </c>
      <c r="L1055" s="60">
        <f t="shared" si="22"/>
        <v>1255.6200000000001</v>
      </c>
      <c r="M1055" s="55" t="s">
        <v>66</v>
      </c>
    </row>
    <row r="1056" spans="2:13" ht="89.25" x14ac:dyDescent="0.2">
      <c r="B1056" s="68" t="s">
        <v>785</v>
      </c>
      <c r="C1056" s="57" t="s">
        <v>126</v>
      </c>
      <c r="D1056" s="58" t="s">
        <v>350</v>
      </c>
      <c r="E1056" s="56" t="s">
        <v>231</v>
      </c>
      <c r="F1056" s="65">
        <v>40174803</v>
      </c>
      <c r="G1056" s="65">
        <v>92039093</v>
      </c>
      <c r="H1056" s="63" t="s">
        <v>2511</v>
      </c>
      <c r="I1056" s="63" t="s">
        <v>2117</v>
      </c>
      <c r="J1056" s="61">
        <v>1</v>
      </c>
      <c r="K1056" s="60">
        <v>3413.94</v>
      </c>
      <c r="L1056" s="60">
        <f t="shared" si="22"/>
        <v>3413.94</v>
      </c>
      <c r="M1056" s="55" t="s">
        <v>66</v>
      </c>
    </row>
    <row r="1057" spans="2:13" ht="63.75" x14ac:dyDescent="0.2">
      <c r="B1057" s="68" t="s">
        <v>785</v>
      </c>
      <c r="C1057" s="57" t="s">
        <v>126</v>
      </c>
      <c r="D1057" s="58" t="s">
        <v>2512</v>
      </c>
      <c r="E1057" s="56" t="s">
        <v>97</v>
      </c>
      <c r="F1057" s="65" t="s">
        <v>2513</v>
      </c>
      <c r="G1057" s="65" t="s">
        <v>2514</v>
      </c>
      <c r="H1057" s="63" t="s">
        <v>2515</v>
      </c>
      <c r="I1057" s="63" t="s">
        <v>2117</v>
      </c>
      <c r="J1057" s="61">
        <v>1</v>
      </c>
      <c r="K1057" s="60">
        <v>2387.8200000000002</v>
      </c>
      <c r="L1057" s="60">
        <f t="shared" si="22"/>
        <v>2387.8200000000002</v>
      </c>
      <c r="M1057" s="55" t="s">
        <v>66</v>
      </c>
    </row>
    <row r="1058" spans="2:13" ht="63.75" x14ac:dyDescent="0.2">
      <c r="B1058" s="68" t="s">
        <v>785</v>
      </c>
      <c r="C1058" s="57" t="s">
        <v>126</v>
      </c>
      <c r="D1058" s="58" t="s">
        <v>2512</v>
      </c>
      <c r="E1058" s="56" t="s">
        <v>97</v>
      </c>
      <c r="F1058" s="65" t="s">
        <v>2513</v>
      </c>
      <c r="G1058" s="65" t="s">
        <v>2514</v>
      </c>
      <c r="H1058" s="63" t="s">
        <v>2516</v>
      </c>
      <c r="I1058" s="63" t="s">
        <v>2117</v>
      </c>
      <c r="J1058" s="61">
        <v>1</v>
      </c>
      <c r="K1058" s="60">
        <v>2836.62</v>
      </c>
      <c r="L1058" s="60">
        <f t="shared" si="22"/>
        <v>2836.62</v>
      </c>
      <c r="M1058" s="55" t="s">
        <v>66</v>
      </c>
    </row>
    <row r="1059" spans="2:13" ht="76.5" x14ac:dyDescent="0.2">
      <c r="B1059" s="68" t="s">
        <v>785</v>
      </c>
      <c r="C1059" s="57" t="s">
        <v>126</v>
      </c>
      <c r="D1059" s="58" t="s">
        <v>2512</v>
      </c>
      <c r="E1059" s="56" t="s">
        <v>97</v>
      </c>
      <c r="F1059" s="65" t="s">
        <v>2513</v>
      </c>
      <c r="G1059" s="65" t="s">
        <v>2517</v>
      </c>
      <c r="H1059" s="63" t="s">
        <v>2518</v>
      </c>
      <c r="I1059" s="63" t="s">
        <v>2117</v>
      </c>
      <c r="J1059" s="61">
        <v>1</v>
      </c>
      <c r="K1059" s="60">
        <v>9028.02</v>
      </c>
      <c r="L1059" s="60">
        <f t="shared" si="22"/>
        <v>9028.02</v>
      </c>
      <c r="M1059" s="55" t="s">
        <v>66</v>
      </c>
    </row>
    <row r="1060" spans="2:13" ht="63.75" x14ac:dyDescent="0.2">
      <c r="B1060" s="68" t="s">
        <v>785</v>
      </c>
      <c r="C1060" s="57" t="s">
        <v>126</v>
      </c>
      <c r="D1060" s="58" t="s">
        <v>2512</v>
      </c>
      <c r="E1060" s="56" t="s">
        <v>97</v>
      </c>
      <c r="F1060" s="65" t="s">
        <v>2513</v>
      </c>
      <c r="G1060" s="65" t="s">
        <v>2519</v>
      </c>
      <c r="H1060" s="63" t="s">
        <v>2520</v>
      </c>
      <c r="I1060" s="63" t="s">
        <v>2117</v>
      </c>
      <c r="J1060" s="61">
        <v>1</v>
      </c>
      <c r="K1060" s="60">
        <v>4588.9800000000005</v>
      </c>
      <c r="L1060" s="60">
        <f t="shared" si="22"/>
        <v>4588.9800000000005</v>
      </c>
      <c r="M1060" s="55" t="s">
        <v>66</v>
      </c>
    </row>
    <row r="1061" spans="2:13" ht="63.75" x14ac:dyDescent="0.2">
      <c r="B1061" s="68" t="s">
        <v>785</v>
      </c>
      <c r="C1061" s="57" t="s">
        <v>126</v>
      </c>
      <c r="D1061" s="58" t="s">
        <v>2512</v>
      </c>
      <c r="E1061" s="56" t="s">
        <v>97</v>
      </c>
      <c r="F1061" s="65" t="s">
        <v>2513</v>
      </c>
      <c r="G1061" s="65" t="s">
        <v>2519</v>
      </c>
      <c r="H1061" s="63" t="s">
        <v>2521</v>
      </c>
      <c r="I1061" s="63" t="s">
        <v>2117</v>
      </c>
      <c r="J1061" s="61">
        <v>1</v>
      </c>
      <c r="K1061" s="60">
        <v>8058</v>
      </c>
      <c r="L1061" s="60">
        <f t="shared" si="22"/>
        <v>8058</v>
      </c>
      <c r="M1061" s="55" t="s">
        <v>66</v>
      </c>
    </row>
    <row r="1062" spans="2:13" ht="63.75" x14ac:dyDescent="0.2">
      <c r="B1062" s="68" t="s">
        <v>785</v>
      </c>
      <c r="C1062" s="57" t="s">
        <v>126</v>
      </c>
      <c r="D1062" s="58" t="s">
        <v>2512</v>
      </c>
      <c r="E1062" s="56" t="s">
        <v>97</v>
      </c>
      <c r="F1062" s="65" t="s">
        <v>2513</v>
      </c>
      <c r="G1062" s="65" t="s">
        <v>2522</v>
      </c>
      <c r="H1062" s="63" t="s">
        <v>2523</v>
      </c>
      <c r="I1062" s="63" t="s">
        <v>2117</v>
      </c>
      <c r="J1062" s="61">
        <v>1</v>
      </c>
      <c r="K1062" s="60">
        <v>7043.1</v>
      </c>
      <c r="L1062" s="60">
        <f t="shared" si="22"/>
        <v>7043.1</v>
      </c>
      <c r="M1062" s="55" t="s">
        <v>66</v>
      </c>
    </row>
    <row r="1063" spans="2:13" ht="76.5" x14ac:dyDescent="0.2">
      <c r="B1063" s="68" t="s">
        <v>785</v>
      </c>
      <c r="C1063" s="57" t="s">
        <v>126</v>
      </c>
      <c r="D1063" s="58" t="s">
        <v>2512</v>
      </c>
      <c r="E1063" s="56" t="s">
        <v>97</v>
      </c>
      <c r="F1063" s="65" t="s">
        <v>2513</v>
      </c>
      <c r="G1063" s="65" t="s">
        <v>2522</v>
      </c>
      <c r="H1063" s="63" t="s">
        <v>2524</v>
      </c>
      <c r="I1063" s="63" t="s">
        <v>2117</v>
      </c>
      <c r="J1063" s="61">
        <v>1</v>
      </c>
      <c r="K1063" s="60">
        <v>22667.46</v>
      </c>
      <c r="L1063" s="60">
        <f t="shared" si="22"/>
        <v>22667.46</v>
      </c>
      <c r="M1063" s="55" t="s">
        <v>66</v>
      </c>
    </row>
    <row r="1064" spans="2:13" ht="76.5" x14ac:dyDescent="0.2">
      <c r="B1064" s="68" t="s">
        <v>785</v>
      </c>
      <c r="C1064" s="57" t="s">
        <v>126</v>
      </c>
      <c r="D1064" s="58" t="s">
        <v>2512</v>
      </c>
      <c r="E1064" s="56" t="s">
        <v>97</v>
      </c>
      <c r="F1064" s="65" t="s">
        <v>2513</v>
      </c>
      <c r="G1064" s="65" t="s">
        <v>2522</v>
      </c>
      <c r="H1064" s="63" t="s">
        <v>2525</v>
      </c>
      <c r="I1064" s="63" t="s">
        <v>2117</v>
      </c>
      <c r="J1064" s="61">
        <v>1</v>
      </c>
      <c r="K1064" s="60">
        <v>24305.58</v>
      </c>
      <c r="L1064" s="60">
        <f t="shared" si="22"/>
        <v>24305.58</v>
      </c>
      <c r="M1064" s="55" t="s">
        <v>66</v>
      </c>
    </row>
    <row r="1065" spans="2:13" ht="76.5" x14ac:dyDescent="0.2">
      <c r="B1065" s="68" t="s">
        <v>785</v>
      </c>
      <c r="C1065" s="57" t="s">
        <v>126</v>
      </c>
      <c r="D1065" s="58" t="s">
        <v>2512</v>
      </c>
      <c r="E1065" s="56" t="s">
        <v>97</v>
      </c>
      <c r="F1065" s="65" t="s">
        <v>2513</v>
      </c>
      <c r="G1065" s="65" t="s">
        <v>2526</v>
      </c>
      <c r="H1065" s="63" t="s">
        <v>2527</v>
      </c>
      <c r="I1065" s="63" t="s">
        <v>2117</v>
      </c>
      <c r="J1065" s="61">
        <v>1</v>
      </c>
      <c r="K1065" s="60">
        <v>2269.5</v>
      </c>
      <c r="L1065" s="60">
        <f t="shared" si="22"/>
        <v>2269.5</v>
      </c>
      <c r="M1065" s="55" t="s">
        <v>66</v>
      </c>
    </row>
    <row r="1066" spans="2:13" ht="76.5" x14ac:dyDescent="0.2">
      <c r="B1066" s="68" t="s">
        <v>785</v>
      </c>
      <c r="C1066" s="57" t="s">
        <v>126</v>
      </c>
      <c r="D1066" s="58" t="s">
        <v>2512</v>
      </c>
      <c r="E1066" s="56" t="s">
        <v>97</v>
      </c>
      <c r="F1066" s="65" t="s">
        <v>2513</v>
      </c>
      <c r="G1066" s="65" t="s">
        <v>2528</v>
      </c>
      <c r="H1066" s="63" t="s">
        <v>2529</v>
      </c>
      <c r="I1066" s="63" t="s">
        <v>2117</v>
      </c>
      <c r="J1066" s="61">
        <v>1</v>
      </c>
      <c r="K1066" s="60">
        <v>2766.2400000000002</v>
      </c>
      <c r="L1066" s="60">
        <f t="shared" si="22"/>
        <v>2766.2400000000002</v>
      </c>
      <c r="M1066" s="55" t="s">
        <v>66</v>
      </c>
    </row>
    <row r="1067" spans="2:13" ht="76.5" x14ac:dyDescent="0.2">
      <c r="B1067" s="68" t="s">
        <v>785</v>
      </c>
      <c r="C1067" s="57" t="s">
        <v>126</v>
      </c>
      <c r="D1067" s="58" t="s">
        <v>2512</v>
      </c>
      <c r="E1067" s="56" t="s">
        <v>97</v>
      </c>
      <c r="F1067" s="65" t="s">
        <v>2513</v>
      </c>
      <c r="G1067" s="65" t="s">
        <v>2530</v>
      </c>
      <c r="H1067" s="63" t="s">
        <v>2531</v>
      </c>
      <c r="I1067" s="63" t="s">
        <v>2117</v>
      </c>
      <c r="J1067" s="61">
        <v>1</v>
      </c>
      <c r="K1067" s="60">
        <v>7327.68</v>
      </c>
      <c r="L1067" s="60">
        <f t="shared" si="22"/>
        <v>7327.68</v>
      </c>
      <c r="M1067" s="55" t="s">
        <v>66</v>
      </c>
    </row>
    <row r="1068" spans="2:13" ht="76.5" x14ac:dyDescent="0.2">
      <c r="B1068" s="68" t="s">
        <v>785</v>
      </c>
      <c r="C1068" s="57" t="s">
        <v>126</v>
      </c>
      <c r="D1068" s="58" t="s">
        <v>2512</v>
      </c>
      <c r="E1068" s="56" t="s">
        <v>97</v>
      </c>
      <c r="F1068" s="65" t="s">
        <v>2513</v>
      </c>
      <c r="G1068" s="65" t="s">
        <v>2532</v>
      </c>
      <c r="H1068" s="63" t="s">
        <v>2533</v>
      </c>
      <c r="I1068" s="63" t="s">
        <v>2117</v>
      </c>
      <c r="J1068" s="61">
        <v>1</v>
      </c>
      <c r="K1068" s="60">
        <v>2808.06</v>
      </c>
      <c r="L1068" s="60">
        <f t="shared" si="22"/>
        <v>2808.06</v>
      </c>
      <c r="M1068" s="55" t="s">
        <v>66</v>
      </c>
    </row>
    <row r="1069" spans="2:13" ht="76.5" x14ac:dyDescent="0.2">
      <c r="B1069" s="68" t="s">
        <v>785</v>
      </c>
      <c r="C1069" s="57" t="s">
        <v>126</v>
      </c>
      <c r="D1069" s="58" t="s">
        <v>2512</v>
      </c>
      <c r="E1069" s="56" t="s">
        <v>97</v>
      </c>
      <c r="F1069" s="65" t="s">
        <v>2513</v>
      </c>
      <c r="G1069" s="65" t="s">
        <v>2534</v>
      </c>
      <c r="H1069" s="63" t="s">
        <v>2535</v>
      </c>
      <c r="I1069" s="63" t="s">
        <v>2117</v>
      </c>
      <c r="J1069" s="61">
        <v>1</v>
      </c>
      <c r="K1069" s="60">
        <v>8185.5</v>
      </c>
      <c r="L1069" s="60">
        <f t="shared" si="22"/>
        <v>8185.5</v>
      </c>
      <c r="M1069" s="55" t="s">
        <v>66</v>
      </c>
    </row>
    <row r="1070" spans="2:13" ht="76.5" x14ac:dyDescent="0.2">
      <c r="B1070" s="68" t="s">
        <v>785</v>
      </c>
      <c r="C1070" s="57" t="s">
        <v>126</v>
      </c>
      <c r="D1070" s="58" t="s">
        <v>2512</v>
      </c>
      <c r="E1070" s="56" t="s">
        <v>97</v>
      </c>
      <c r="F1070" s="65">
        <v>40175208</v>
      </c>
      <c r="G1070" s="65">
        <v>92085312</v>
      </c>
      <c r="H1070" s="63" t="s">
        <v>2536</v>
      </c>
      <c r="I1070" s="63" t="s">
        <v>2117</v>
      </c>
      <c r="J1070" s="61">
        <v>1</v>
      </c>
      <c r="K1070" s="60">
        <v>24312.720000000001</v>
      </c>
      <c r="L1070" s="60">
        <f t="shared" si="22"/>
        <v>24312.720000000001</v>
      </c>
      <c r="M1070" s="55" t="s">
        <v>66</v>
      </c>
    </row>
    <row r="1071" spans="2:13" ht="102" x14ac:dyDescent="0.2">
      <c r="B1071" s="68" t="s">
        <v>785</v>
      </c>
      <c r="C1071" s="57" t="s">
        <v>126</v>
      </c>
      <c r="D1071" s="58" t="s">
        <v>2512</v>
      </c>
      <c r="E1071" s="56" t="s">
        <v>97</v>
      </c>
      <c r="F1071" s="65" t="s">
        <v>2513</v>
      </c>
      <c r="G1071" s="65" t="s">
        <v>2537</v>
      </c>
      <c r="H1071" s="63" t="s">
        <v>2538</v>
      </c>
      <c r="I1071" s="63" t="s">
        <v>2117</v>
      </c>
      <c r="J1071" s="61">
        <v>1</v>
      </c>
      <c r="K1071" s="60">
        <v>5125.5</v>
      </c>
      <c r="L1071" s="60">
        <f t="shared" si="22"/>
        <v>5125.5</v>
      </c>
      <c r="M1071" s="55" t="s">
        <v>66</v>
      </c>
    </row>
    <row r="1072" spans="2:13" ht="102" x14ac:dyDescent="0.2">
      <c r="B1072" s="68" t="s">
        <v>785</v>
      </c>
      <c r="C1072" s="57" t="s">
        <v>126</v>
      </c>
      <c r="D1072" s="58" t="s">
        <v>2512</v>
      </c>
      <c r="E1072" s="56" t="s">
        <v>97</v>
      </c>
      <c r="F1072" s="65" t="s">
        <v>2513</v>
      </c>
      <c r="G1072" s="65" t="s">
        <v>2539</v>
      </c>
      <c r="H1072" s="63" t="s">
        <v>2540</v>
      </c>
      <c r="I1072" s="63" t="s">
        <v>2117</v>
      </c>
      <c r="J1072" s="61">
        <v>1</v>
      </c>
      <c r="K1072" s="60">
        <v>8175.3</v>
      </c>
      <c r="L1072" s="60">
        <f t="shared" si="22"/>
        <v>8175.3</v>
      </c>
      <c r="M1072" s="55" t="s">
        <v>66</v>
      </c>
    </row>
    <row r="1073" spans="2:13" ht="102" x14ac:dyDescent="0.2">
      <c r="B1073" s="68" t="s">
        <v>785</v>
      </c>
      <c r="C1073" s="57" t="s">
        <v>126</v>
      </c>
      <c r="D1073" s="58" t="s">
        <v>2512</v>
      </c>
      <c r="E1073" s="56" t="s">
        <v>97</v>
      </c>
      <c r="F1073" s="65" t="s">
        <v>2513</v>
      </c>
      <c r="G1073" s="65" t="s">
        <v>2541</v>
      </c>
      <c r="H1073" s="63" t="s">
        <v>2542</v>
      </c>
      <c r="I1073" s="63" t="s">
        <v>2117</v>
      </c>
      <c r="J1073" s="61">
        <v>1</v>
      </c>
      <c r="K1073" s="60">
        <v>8537.4</v>
      </c>
      <c r="L1073" s="60">
        <f t="shared" si="22"/>
        <v>8537.4</v>
      </c>
      <c r="M1073" s="55" t="s">
        <v>66</v>
      </c>
    </row>
    <row r="1074" spans="2:13" ht="102" x14ac:dyDescent="0.2">
      <c r="B1074" s="68" t="s">
        <v>785</v>
      </c>
      <c r="C1074" s="57" t="s">
        <v>126</v>
      </c>
      <c r="D1074" s="58" t="s">
        <v>2512</v>
      </c>
      <c r="E1074" s="56" t="s">
        <v>97</v>
      </c>
      <c r="F1074" s="65">
        <v>40175208</v>
      </c>
      <c r="G1074" s="65">
        <v>92148133</v>
      </c>
      <c r="H1074" s="63" t="s">
        <v>2543</v>
      </c>
      <c r="I1074" s="63" t="s">
        <v>2117</v>
      </c>
      <c r="J1074" s="61">
        <v>1</v>
      </c>
      <c r="K1074" s="60">
        <v>101850.06</v>
      </c>
      <c r="L1074" s="60">
        <f t="shared" si="22"/>
        <v>101850.06</v>
      </c>
      <c r="M1074" s="55" t="s">
        <v>66</v>
      </c>
    </row>
    <row r="1075" spans="2:13" ht="102" x14ac:dyDescent="0.2">
      <c r="B1075" s="68" t="s">
        <v>785</v>
      </c>
      <c r="C1075" s="57" t="s">
        <v>126</v>
      </c>
      <c r="D1075" s="58" t="s">
        <v>2512</v>
      </c>
      <c r="E1075" s="56" t="s">
        <v>97</v>
      </c>
      <c r="F1075" s="65">
        <v>40175208</v>
      </c>
      <c r="G1075" s="65">
        <v>92148136</v>
      </c>
      <c r="H1075" s="63" t="s">
        <v>2544</v>
      </c>
      <c r="I1075" s="63" t="s">
        <v>2117</v>
      </c>
      <c r="J1075" s="61">
        <v>1</v>
      </c>
      <c r="K1075" s="60">
        <v>84175.5</v>
      </c>
      <c r="L1075" s="60">
        <f t="shared" si="22"/>
        <v>84175.5</v>
      </c>
      <c r="M1075" s="55" t="s">
        <v>66</v>
      </c>
    </row>
    <row r="1076" spans="2:13" ht="89.25" x14ac:dyDescent="0.2">
      <c r="B1076" s="68" t="s">
        <v>785</v>
      </c>
      <c r="C1076" s="57" t="s">
        <v>126</v>
      </c>
      <c r="D1076" s="58" t="s">
        <v>2512</v>
      </c>
      <c r="E1076" s="56" t="s">
        <v>101</v>
      </c>
      <c r="F1076" s="65">
        <v>40175208</v>
      </c>
      <c r="G1076" s="65">
        <v>92031189</v>
      </c>
      <c r="H1076" s="63" t="s">
        <v>2545</v>
      </c>
      <c r="I1076" s="63" t="s">
        <v>2117</v>
      </c>
      <c r="J1076" s="61">
        <v>1</v>
      </c>
      <c r="K1076" s="60">
        <v>25620.36</v>
      </c>
      <c r="L1076" s="60">
        <f t="shared" si="22"/>
        <v>25620.36</v>
      </c>
      <c r="M1076" s="55" t="s">
        <v>66</v>
      </c>
    </row>
    <row r="1077" spans="2:13" ht="63.75" x14ac:dyDescent="0.2">
      <c r="B1077" s="68" t="s">
        <v>785</v>
      </c>
      <c r="C1077" s="57" t="s">
        <v>126</v>
      </c>
      <c r="D1077" s="58" t="s">
        <v>2512</v>
      </c>
      <c r="E1077" s="56" t="s">
        <v>195</v>
      </c>
      <c r="F1077" s="65" t="s">
        <v>2513</v>
      </c>
      <c r="G1077" s="65" t="s">
        <v>2546</v>
      </c>
      <c r="H1077" s="63" t="s">
        <v>2547</v>
      </c>
      <c r="I1077" s="63" t="s">
        <v>2117</v>
      </c>
      <c r="J1077" s="61">
        <v>1</v>
      </c>
      <c r="K1077" s="60">
        <v>8934.18</v>
      </c>
      <c r="L1077" s="60">
        <f t="shared" si="22"/>
        <v>8934.18</v>
      </c>
      <c r="M1077" s="55" t="s">
        <v>66</v>
      </c>
    </row>
    <row r="1078" spans="2:13" ht="76.5" x14ac:dyDescent="0.2">
      <c r="B1078" s="68" t="s">
        <v>785</v>
      </c>
      <c r="C1078" s="57" t="s">
        <v>126</v>
      </c>
      <c r="D1078" s="58" t="s">
        <v>2512</v>
      </c>
      <c r="E1078" s="56" t="s">
        <v>195</v>
      </c>
      <c r="F1078" s="65">
        <v>40175208</v>
      </c>
      <c r="G1078" s="65">
        <v>92085077</v>
      </c>
      <c r="H1078" s="63" t="s">
        <v>2548</v>
      </c>
      <c r="I1078" s="63" t="s">
        <v>2117</v>
      </c>
      <c r="J1078" s="61">
        <v>1</v>
      </c>
      <c r="K1078" s="60">
        <v>17974.439999999999</v>
      </c>
      <c r="L1078" s="60">
        <f t="shared" si="22"/>
        <v>17974.439999999999</v>
      </c>
      <c r="M1078" s="55" t="s">
        <v>66</v>
      </c>
    </row>
    <row r="1079" spans="2:13" ht="76.5" x14ac:dyDescent="0.2">
      <c r="B1079" s="68" t="s">
        <v>785</v>
      </c>
      <c r="C1079" s="57" t="s">
        <v>126</v>
      </c>
      <c r="D1079" s="58" t="s">
        <v>2512</v>
      </c>
      <c r="E1079" s="56" t="s">
        <v>195</v>
      </c>
      <c r="F1079" s="65" t="s">
        <v>2513</v>
      </c>
      <c r="G1079" s="65" t="s">
        <v>2549</v>
      </c>
      <c r="H1079" s="63" t="s">
        <v>2550</v>
      </c>
      <c r="I1079" s="63" t="s">
        <v>2117</v>
      </c>
      <c r="J1079" s="61">
        <v>1</v>
      </c>
      <c r="K1079" s="60">
        <v>64601.700000000004</v>
      </c>
      <c r="L1079" s="60">
        <f t="shared" si="22"/>
        <v>64601.700000000004</v>
      </c>
      <c r="M1079" s="55" t="s">
        <v>66</v>
      </c>
    </row>
    <row r="1080" spans="2:13" ht="76.5" x14ac:dyDescent="0.2">
      <c r="B1080" s="68" t="s">
        <v>785</v>
      </c>
      <c r="C1080" s="57" t="s">
        <v>126</v>
      </c>
      <c r="D1080" s="58" t="s">
        <v>2512</v>
      </c>
      <c r="E1080" s="56" t="s">
        <v>181</v>
      </c>
      <c r="F1080" s="65" t="s">
        <v>2513</v>
      </c>
      <c r="G1080" s="65" t="s">
        <v>2551</v>
      </c>
      <c r="H1080" s="63" t="s">
        <v>2552</v>
      </c>
      <c r="I1080" s="63" t="s">
        <v>2117</v>
      </c>
      <c r="J1080" s="61">
        <v>1</v>
      </c>
      <c r="K1080" s="60">
        <v>129218.7</v>
      </c>
      <c r="L1080" s="60">
        <f t="shared" si="22"/>
        <v>129218.7</v>
      </c>
      <c r="M1080" s="55" t="s">
        <v>66</v>
      </c>
    </row>
    <row r="1081" spans="2:13" ht="51" x14ac:dyDescent="0.2">
      <c r="B1081" s="68" t="s">
        <v>785</v>
      </c>
      <c r="C1081" s="57" t="s">
        <v>126</v>
      </c>
      <c r="D1081" s="58" t="s">
        <v>238</v>
      </c>
      <c r="E1081" s="56" t="s">
        <v>382</v>
      </c>
      <c r="F1081" s="65" t="s">
        <v>2287</v>
      </c>
      <c r="G1081" s="65" t="s">
        <v>2553</v>
      </c>
      <c r="H1081" s="63" t="s">
        <v>2554</v>
      </c>
      <c r="I1081" s="63" t="s">
        <v>2117</v>
      </c>
      <c r="J1081" s="61">
        <v>1</v>
      </c>
      <c r="K1081" s="60">
        <v>347</v>
      </c>
      <c r="L1081" s="60">
        <f t="shared" si="22"/>
        <v>347</v>
      </c>
      <c r="M1081" s="55" t="s">
        <v>66</v>
      </c>
    </row>
    <row r="1082" spans="2:13" ht="76.5" x14ac:dyDescent="0.2">
      <c r="B1082" s="68" t="s">
        <v>785</v>
      </c>
      <c r="C1082" s="57" t="s">
        <v>126</v>
      </c>
      <c r="D1082" s="58" t="s">
        <v>238</v>
      </c>
      <c r="E1082" s="56" t="s">
        <v>812</v>
      </c>
      <c r="F1082" s="65">
        <v>40173608</v>
      </c>
      <c r="G1082" s="65">
        <v>92031166</v>
      </c>
      <c r="H1082" s="63" t="s">
        <v>2555</v>
      </c>
      <c r="I1082" s="63" t="s">
        <v>2117</v>
      </c>
      <c r="J1082" s="61">
        <v>1</v>
      </c>
      <c r="K1082" s="60">
        <v>3181.38</v>
      </c>
      <c r="L1082" s="60">
        <f t="shared" si="22"/>
        <v>3181.38</v>
      </c>
      <c r="M1082" s="55" t="s">
        <v>66</v>
      </c>
    </row>
    <row r="1083" spans="2:13" ht="38.25" x14ac:dyDescent="0.2">
      <c r="B1083" s="68" t="s">
        <v>785</v>
      </c>
      <c r="C1083" s="57" t="s">
        <v>126</v>
      </c>
      <c r="D1083" s="58" t="s">
        <v>238</v>
      </c>
      <c r="E1083" s="56" t="s">
        <v>812</v>
      </c>
      <c r="F1083" s="65" t="s">
        <v>2556</v>
      </c>
      <c r="G1083" s="65" t="s">
        <v>2557</v>
      </c>
      <c r="H1083" s="63" t="s">
        <v>2558</v>
      </c>
      <c r="I1083" s="63" t="s">
        <v>2117</v>
      </c>
      <c r="J1083" s="61">
        <v>1</v>
      </c>
      <c r="K1083" s="60">
        <v>2795</v>
      </c>
      <c r="L1083" s="60">
        <f t="shared" si="22"/>
        <v>2795</v>
      </c>
      <c r="M1083" s="55" t="s">
        <v>66</v>
      </c>
    </row>
    <row r="1084" spans="2:13" ht="38.25" x14ac:dyDescent="0.2">
      <c r="B1084" s="68" t="s">
        <v>785</v>
      </c>
      <c r="C1084" s="57" t="s">
        <v>126</v>
      </c>
      <c r="D1084" s="58" t="s">
        <v>238</v>
      </c>
      <c r="E1084" s="56" t="s">
        <v>366</v>
      </c>
      <c r="F1084" s="65" t="s">
        <v>2559</v>
      </c>
      <c r="G1084" s="65" t="s">
        <v>2560</v>
      </c>
      <c r="H1084" s="63" t="s">
        <v>2561</v>
      </c>
      <c r="I1084" s="63" t="s">
        <v>2117</v>
      </c>
      <c r="J1084" s="61">
        <v>1</v>
      </c>
      <c r="K1084" s="60">
        <v>3112</v>
      </c>
      <c r="L1084" s="60">
        <f t="shared" si="22"/>
        <v>3112</v>
      </c>
      <c r="M1084" s="55" t="s">
        <v>66</v>
      </c>
    </row>
    <row r="1085" spans="2:13" ht="63.75" x14ac:dyDescent="0.2">
      <c r="B1085" s="68" t="s">
        <v>785</v>
      </c>
      <c r="C1085" s="57" t="s">
        <v>126</v>
      </c>
      <c r="D1085" s="58" t="s">
        <v>238</v>
      </c>
      <c r="E1085" s="56" t="s">
        <v>366</v>
      </c>
      <c r="F1085" s="65" t="s">
        <v>2562</v>
      </c>
      <c r="G1085" s="65" t="s">
        <v>2563</v>
      </c>
      <c r="H1085" s="63" t="s">
        <v>2564</v>
      </c>
      <c r="I1085" s="63" t="s">
        <v>2117</v>
      </c>
      <c r="J1085" s="61">
        <v>1</v>
      </c>
      <c r="K1085" s="60">
        <v>5995.56</v>
      </c>
      <c r="L1085" s="60">
        <f t="shared" si="22"/>
        <v>5995.56</v>
      </c>
      <c r="M1085" s="55" t="s">
        <v>66</v>
      </c>
    </row>
    <row r="1086" spans="2:13" ht="76.5" x14ac:dyDescent="0.2">
      <c r="B1086" s="68" t="s">
        <v>785</v>
      </c>
      <c r="C1086" s="57" t="s">
        <v>126</v>
      </c>
      <c r="D1086" s="58" t="s">
        <v>238</v>
      </c>
      <c r="E1086" s="56" t="s">
        <v>366</v>
      </c>
      <c r="F1086" s="65" t="s">
        <v>2562</v>
      </c>
      <c r="G1086" s="65" t="s">
        <v>2565</v>
      </c>
      <c r="H1086" s="63" t="s">
        <v>2566</v>
      </c>
      <c r="I1086" s="63" t="s">
        <v>2117</v>
      </c>
      <c r="J1086" s="61">
        <v>1</v>
      </c>
      <c r="K1086" s="60">
        <v>2562.2400000000002</v>
      </c>
      <c r="L1086" s="60">
        <f t="shared" si="22"/>
        <v>2562.2400000000002</v>
      </c>
      <c r="M1086" s="55" t="s">
        <v>66</v>
      </c>
    </row>
    <row r="1087" spans="2:13" ht="63.75" x14ac:dyDescent="0.2">
      <c r="B1087" s="68" t="s">
        <v>785</v>
      </c>
      <c r="C1087" s="57" t="s">
        <v>126</v>
      </c>
      <c r="D1087" s="58" t="s">
        <v>238</v>
      </c>
      <c r="E1087" s="56" t="s">
        <v>366</v>
      </c>
      <c r="F1087" s="65" t="s">
        <v>2562</v>
      </c>
      <c r="G1087" s="65" t="s">
        <v>2567</v>
      </c>
      <c r="H1087" s="63" t="s">
        <v>2564</v>
      </c>
      <c r="I1087" s="63" t="s">
        <v>2117</v>
      </c>
      <c r="J1087" s="61">
        <v>1</v>
      </c>
      <c r="K1087" s="60">
        <v>5995.56</v>
      </c>
      <c r="L1087" s="60">
        <f t="shared" si="22"/>
        <v>5995.56</v>
      </c>
      <c r="M1087" s="55" t="s">
        <v>66</v>
      </c>
    </row>
    <row r="1088" spans="2:13" ht="76.5" x14ac:dyDescent="0.2">
      <c r="B1088" s="68" t="s">
        <v>785</v>
      </c>
      <c r="C1088" s="57" t="s">
        <v>126</v>
      </c>
      <c r="D1088" s="58" t="s">
        <v>238</v>
      </c>
      <c r="E1088" s="56" t="s">
        <v>366</v>
      </c>
      <c r="F1088" s="65">
        <v>40142515</v>
      </c>
      <c r="G1088" s="65">
        <v>92147960</v>
      </c>
      <c r="H1088" s="63" t="s">
        <v>2568</v>
      </c>
      <c r="I1088" s="63" t="s">
        <v>2117</v>
      </c>
      <c r="J1088" s="61">
        <v>1</v>
      </c>
      <c r="K1088" s="60">
        <v>11189.4</v>
      </c>
      <c r="L1088" s="60">
        <f t="shared" si="22"/>
        <v>11189.4</v>
      </c>
      <c r="M1088" s="55" t="s">
        <v>66</v>
      </c>
    </row>
    <row r="1089" spans="2:13" ht="89.25" x14ac:dyDescent="0.2">
      <c r="B1089" s="68" t="s">
        <v>785</v>
      </c>
      <c r="C1089" s="57" t="s">
        <v>126</v>
      </c>
      <c r="D1089" s="58" t="s">
        <v>238</v>
      </c>
      <c r="E1089" s="56" t="s">
        <v>366</v>
      </c>
      <c r="F1089" s="65">
        <v>40142515</v>
      </c>
      <c r="G1089" s="65">
        <v>92147963</v>
      </c>
      <c r="H1089" s="63" t="s">
        <v>2569</v>
      </c>
      <c r="I1089" s="63" t="s">
        <v>2117</v>
      </c>
      <c r="J1089" s="61">
        <v>1</v>
      </c>
      <c r="K1089" s="60">
        <v>30825.420000000002</v>
      </c>
      <c r="L1089" s="60">
        <f t="shared" ref="L1089:L1137" si="23">J1089*K1089</f>
        <v>30825.420000000002</v>
      </c>
      <c r="M1089" s="55" t="s">
        <v>66</v>
      </c>
    </row>
    <row r="1090" spans="2:13" ht="48.75" x14ac:dyDescent="0.2">
      <c r="B1090" s="68" t="s">
        <v>785</v>
      </c>
      <c r="C1090" s="57" t="s">
        <v>126</v>
      </c>
      <c r="D1090" s="58" t="s">
        <v>238</v>
      </c>
      <c r="E1090" s="56" t="s">
        <v>2570</v>
      </c>
      <c r="F1090" s="65" t="s">
        <v>1560</v>
      </c>
      <c r="G1090" s="65" t="s">
        <v>2571</v>
      </c>
      <c r="H1090" s="63" t="s">
        <v>2572</v>
      </c>
      <c r="I1090" s="63" t="s">
        <v>2117</v>
      </c>
      <c r="J1090" s="61">
        <v>1</v>
      </c>
      <c r="K1090" s="60">
        <v>1100</v>
      </c>
      <c r="L1090" s="60">
        <f t="shared" si="23"/>
        <v>1100</v>
      </c>
      <c r="M1090" s="55" t="s">
        <v>66</v>
      </c>
    </row>
    <row r="1091" spans="2:13" ht="48.75" x14ac:dyDescent="0.2">
      <c r="B1091" s="68" t="s">
        <v>785</v>
      </c>
      <c r="C1091" s="57" t="s">
        <v>126</v>
      </c>
      <c r="D1091" s="58" t="s">
        <v>238</v>
      </c>
      <c r="E1091" s="56" t="s">
        <v>2570</v>
      </c>
      <c r="F1091" s="65" t="s">
        <v>1560</v>
      </c>
      <c r="G1091" s="65" t="s">
        <v>2573</v>
      </c>
      <c r="H1091" s="63" t="s">
        <v>2574</v>
      </c>
      <c r="I1091" s="63" t="s">
        <v>2117</v>
      </c>
      <c r="J1091" s="61">
        <v>1</v>
      </c>
      <c r="K1091" s="60">
        <v>1050</v>
      </c>
      <c r="L1091" s="60">
        <f t="shared" si="23"/>
        <v>1050</v>
      </c>
      <c r="M1091" s="55" t="s">
        <v>66</v>
      </c>
    </row>
    <row r="1092" spans="2:13" ht="51" x14ac:dyDescent="0.2">
      <c r="B1092" s="68" t="s">
        <v>785</v>
      </c>
      <c r="C1092" s="57" t="s">
        <v>126</v>
      </c>
      <c r="D1092" s="58" t="s">
        <v>238</v>
      </c>
      <c r="E1092" s="56" t="s">
        <v>2575</v>
      </c>
      <c r="F1092" s="65" t="s">
        <v>2576</v>
      </c>
      <c r="G1092" s="65" t="s">
        <v>2577</v>
      </c>
      <c r="H1092" s="63" t="s">
        <v>2578</v>
      </c>
      <c r="I1092" s="63" t="s">
        <v>2117</v>
      </c>
      <c r="J1092" s="61">
        <v>1</v>
      </c>
      <c r="K1092" s="60">
        <v>20.399999999999999</v>
      </c>
      <c r="L1092" s="60">
        <f t="shared" si="23"/>
        <v>20.399999999999999</v>
      </c>
      <c r="M1092" s="55" t="s">
        <v>66</v>
      </c>
    </row>
    <row r="1093" spans="2:13" ht="38.25" x14ac:dyDescent="0.2">
      <c r="B1093" s="68" t="s">
        <v>785</v>
      </c>
      <c r="C1093" s="57" t="s">
        <v>126</v>
      </c>
      <c r="D1093" s="58" t="s">
        <v>238</v>
      </c>
      <c r="E1093" s="56" t="s">
        <v>2575</v>
      </c>
      <c r="F1093" s="65" t="s">
        <v>2576</v>
      </c>
      <c r="G1093" s="65" t="s">
        <v>2579</v>
      </c>
      <c r="H1093" s="63" t="s">
        <v>2580</v>
      </c>
      <c r="I1093" s="63" t="s">
        <v>2117</v>
      </c>
      <c r="J1093" s="61">
        <v>1</v>
      </c>
      <c r="K1093" s="60">
        <v>10.199999999999999</v>
      </c>
      <c r="L1093" s="60">
        <f t="shared" si="23"/>
        <v>10.199999999999999</v>
      </c>
      <c r="M1093" s="55" t="s">
        <v>66</v>
      </c>
    </row>
    <row r="1094" spans="2:13" ht="25.5" x14ac:dyDescent="0.2">
      <c r="B1094" s="68" t="s">
        <v>785</v>
      </c>
      <c r="C1094" s="57" t="s">
        <v>126</v>
      </c>
      <c r="D1094" s="58" t="s">
        <v>238</v>
      </c>
      <c r="E1094" s="56" t="s">
        <v>2575</v>
      </c>
      <c r="F1094" s="65" t="s">
        <v>2576</v>
      </c>
      <c r="G1094" s="65" t="s">
        <v>2581</v>
      </c>
      <c r="H1094" s="63" t="s">
        <v>2582</v>
      </c>
      <c r="I1094" s="63" t="s">
        <v>2117</v>
      </c>
      <c r="J1094" s="61">
        <v>1</v>
      </c>
      <c r="K1094" s="60">
        <v>6.12</v>
      </c>
      <c r="L1094" s="60">
        <f t="shared" si="23"/>
        <v>6.12</v>
      </c>
      <c r="M1094" s="55" t="s">
        <v>66</v>
      </c>
    </row>
    <row r="1095" spans="2:13" ht="89.25" x14ac:dyDescent="0.2">
      <c r="B1095" s="68" t="s">
        <v>785</v>
      </c>
      <c r="C1095" s="57" t="s">
        <v>126</v>
      </c>
      <c r="D1095" s="58" t="s">
        <v>238</v>
      </c>
      <c r="E1095" s="56" t="s">
        <v>2583</v>
      </c>
      <c r="F1095" s="65" t="s">
        <v>2287</v>
      </c>
      <c r="G1095" s="65" t="s">
        <v>2584</v>
      </c>
      <c r="H1095" s="63" t="s">
        <v>2585</v>
      </c>
      <c r="I1095" s="63" t="s">
        <v>2117</v>
      </c>
      <c r="J1095" s="61">
        <v>1</v>
      </c>
      <c r="K1095" s="60">
        <v>1235</v>
      </c>
      <c r="L1095" s="60">
        <f t="shared" si="23"/>
        <v>1235</v>
      </c>
      <c r="M1095" s="55" t="s">
        <v>66</v>
      </c>
    </row>
    <row r="1096" spans="2:13" ht="192" x14ac:dyDescent="0.2">
      <c r="B1096" s="68" t="s">
        <v>785</v>
      </c>
      <c r="C1096" s="57" t="s">
        <v>128</v>
      </c>
      <c r="D1096" s="58" t="s">
        <v>279</v>
      </c>
      <c r="E1096" s="56" t="s">
        <v>84</v>
      </c>
      <c r="F1096" s="65" t="s">
        <v>1006</v>
      </c>
      <c r="G1096" s="65" t="s">
        <v>2586</v>
      </c>
      <c r="H1096" s="63" t="s">
        <v>2587</v>
      </c>
      <c r="I1096" s="63" t="s">
        <v>2117</v>
      </c>
      <c r="J1096" s="61">
        <v>100</v>
      </c>
      <c r="K1096" s="60">
        <v>771.83</v>
      </c>
      <c r="L1096" s="60">
        <f t="shared" si="23"/>
        <v>77183</v>
      </c>
      <c r="M1096" s="55" t="s">
        <v>66</v>
      </c>
    </row>
    <row r="1097" spans="2:13" ht="132" x14ac:dyDescent="0.2">
      <c r="B1097" s="68" t="s">
        <v>785</v>
      </c>
      <c r="C1097" s="57" t="s">
        <v>128</v>
      </c>
      <c r="D1097" s="58" t="s">
        <v>279</v>
      </c>
      <c r="E1097" s="56" t="s">
        <v>84</v>
      </c>
      <c r="F1097" s="65" t="s">
        <v>1006</v>
      </c>
      <c r="G1097" s="65" t="s">
        <v>2588</v>
      </c>
      <c r="H1097" s="63" t="s">
        <v>2589</v>
      </c>
      <c r="I1097" s="63" t="s">
        <v>2117</v>
      </c>
      <c r="J1097" s="61">
        <v>100</v>
      </c>
      <c r="K1097" s="60">
        <v>18452.07</v>
      </c>
      <c r="L1097" s="60">
        <f t="shared" si="23"/>
        <v>1845207</v>
      </c>
      <c r="M1097" s="55" t="s">
        <v>66</v>
      </c>
    </row>
    <row r="1098" spans="2:13" ht="132" x14ac:dyDescent="0.2">
      <c r="B1098" s="68" t="s">
        <v>785</v>
      </c>
      <c r="C1098" s="57" t="s">
        <v>128</v>
      </c>
      <c r="D1098" s="58" t="s">
        <v>279</v>
      </c>
      <c r="E1098" s="56" t="s">
        <v>84</v>
      </c>
      <c r="F1098" s="65" t="s">
        <v>1006</v>
      </c>
      <c r="G1098" s="65" t="s">
        <v>2590</v>
      </c>
      <c r="H1098" s="63" t="s">
        <v>2591</v>
      </c>
      <c r="I1098" s="63" t="s">
        <v>2117</v>
      </c>
      <c r="J1098" s="61">
        <v>100</v>
      </c>
      <c r="K1098" s="60">
        <v>19755.310000000001</v>
      </c>
      <c r="L1098" s="60">
        <f t="shared" si="23"/>
        <v>1975531.0000000002</v>
      </c>
      <c r="M1098" s="55" t="s">
        <v>66</v>
      </c>
    </row>
    <row r="1099" spans="2:13" ht="132" x14ac:dyDescent="0.2">
      <c r="B1099" s="68" t="s">
        <v>785</v>
      </c>
      <c r="C1099" s="57" t="s">
        <v>128</v>
      </c>
      <c r="D1099" s="58" t="s">
        <v>279</v>
      </c>
      <c r="E1099" s="56" t="s">
        <v>84</v>
      </c>
      <c r="F1099" s="65" t="s">
        <v>1006</v>
      </c>
      <c r="G1099" s="65" t="s">
        <v>2592</v>
      </c>
      <c r="H1099" s="63" t="s">
        <v>2593</v>
      </c>
      <c r="I1099" s="63" t="s">
        <v>2117</v>
      </c>
      <c r="J1099" s="61">
        <v>100</v>
      </c>
      <c r="K1099" s="60">
        <v>766.67</v>
      </c>
      <c r="L1099" s="60">
        <f t="shared" si="23"/>
        <v>76667</v>
      </c>
      <c r="M1099" s="55" t="s">
        <v>66</v>
      </c>
    </row>
    <row r="1100" spans="2:13" ht="192" x14ac:dyDescent="0.2">
      <c r="B1100" s="68" t="s">
        <v>785</v>
      </c>
      <c r="C1100" s="57" t="s">
        <v>128</v>
      </c>
      <c r="D1100" s="58" t="s">
        <v>279</v>
      </c>
      <c r="E1100" s="56" t="s">
        <v>84</v>
      </c>
      <c r="F1100" s="65" t="s">
        <v>1006</v>
      </c>
      <c r="G1100" s="65" t="s">
        <v>2594</v>
      </c>
      <c r="H1100" s="63" t="s">
        <v>2595</v>
      </c>
      <c r="I1100" s="63" t="s">
        <v>2117</v>
      </c>
      <c r="J1100" s="61">
        <v>100</v>
      </c>
      <c r="K1100" s="60">
        <v>1064.5</v>
      </c>
      <c r="L1100" s="60">
        <f t="shared" si="23"/>
        <v>106450</v>
      </c>
      <c r="M1100" s="55" t="s">
        <v>66</v>
      </c>
    </row>
    <row r="1101" spans="2:13" ht="132" x14ac:dyDescent="0.2">
      <c r="B1101" s="68" t="s">
        <v>785</v>
      </c>
      <c r="C1101" s="57" t="s">
        <v>128</v>
      </c>
      <c r="D1101" s="58" t="s">
        <v>279</v>
      </c>
      <c r="E1101" s="56" t="s">
        <v>84</v>
      </c>
      <c r="F1101" s="65" t="s">
        <v>1006</v>
      </c>
      <c r="G1101" s="65" t="s">
        <v>2596</v>
      </c>
      <c r="H1101" s="63" t="s">
        <v>2597</v>
      </c>
      <c r="I1101" s="63" t="s">
        <v>2117</v>
      </c>
      <c r="J1101" s="61">
        <v>100</v>
      </c>
      <c r="K1101" s="60">
        <v>14582.76</v>
      </c>
      <c r="L1101" s="60">
        <f t="shared" si="23"/>
        <v>1458276</v>
      </c>
      <c r="M1101" s="55" t="s">
        <v>66</v>
      </c>
    </row>
    <row r="1102" spans="2:13" ht="192" x14ac:dyDescent="0.2">
      <c r="B1102" s="68" t="s">
        <v>785</v>
      </c>
      <c r="C1102" s="57" t="s">
        <v>128</v>
      </c>
      <c r="D1102" s="58" t="s">
        <v>279</v>
      </c>
      <c r="E1102" s="56" t="s">
        <v>84</v>
      </c>
      <c r="F1102" s="65" t="s">
        <v>1006</v>
      </c>
      <c r="G1102" s="65" t="s">
        <v>2598</v>
      </c>
      <c r="H1102" s="63" t="s">
        <v>2599</v>
      </c>
      <c r="I1102" s="63" t="s">
        <v>2117</v>
      </c>
      <c r="J1102" s="61">
        <v>100</v>
      </c>
      <c r="K1102" s="60">
        <v>1064.5</v>
      </c>
      <c r="L1102" s="60">
        <f t="shared" si="23"/>
        <v>106450</v>
      </c>
      <c r="M1102" s="55" t="s">
        <v>66</v>
      </c>
    </row>
    <row r="1103" spans="2:13" ht="192" x14ac:dyDescent="0.2">
      <c r="B1103" s="68" t="s">
        <v>785</v>
      </c>
      <c r="C1103" s="57" t="s">
        <v>128</v>
      </c>
      <c r="D1103" s="58" t="s">
        <v>279</v>
      </c>
      <c r="E1103" s="56" t="s">
        <v>84</v>
      </c>
      <c r="F1103" s="65" t="s">
        <v>1006</v>
      </c>
      <c r="G1103" s="65" t="s">
        <v>2600</v>
      </c>
      <c r="H1103" s="63" t="s">
        <v>2601</v>
      </c>
      <c r="I1103" s="63" t="s">
        <v>2117</v>
      </c>
      <c r="J1103" s="61">
        <v>100</v>
      </c>
      <c r="K1103" s="60">
        <v>1483.86</v>
      </c>
      <c r="L1103" s="60">
        <f t="shared" si="23"/>
        <v>148386</v>
      </c>
      <c r="M1103" s="55" t="s">
        <v>66</v>
      </c>
    </row>
    <row r="1104" spans="2:13" ht="192" x14ac:dyDescent="0.2">
      <c r="B1104" s="68" t="s">
        <v>785</v>
      </c>
      <c r="C1104" s="57" t="s">
        <v>128</v>
      </c>
      <c r="D1104" s="58" t="s">
        <v>279</v>
      </c>
      <c r="E1104" s="56" t="s">
        <v>84</v>
      </c>
      <c r="F1104" s="65" t="s">
        <v>1006</v>
      </c>
      <c r="G1104" s="65" t="s">
        <v>2602</v>
      </c>
      <c r="H1104" s="63" t="s">
        <v>2603</v>
      </c>
      <c r="I1104" s="63" t="s">
        <v>2117</v>
      </c>
      <c r="J1104" s="61">
        <v>100</v>
      </c>
      <c r="K1104" s="60">
        <v>1626.9</v>
      </c>
      <c r="L1104" s="60">
        <f t="shared" si="23"/>
        <v>162690</v>
      </c>
      <c r="M1104" s="55" t="s">
        <v>66</v>
      </c>
    </row>
    <row r="1105" spans="2:13" ht="192" x14ac:dyDescent="0.2">
      <c r="B1105" s="68" t="s">
        <v>785</v>
      </c>
      <c r="C1105" s="57" t="s">
        <v>128</v>
      </c>
      <c r="D1105" s="58" t="s">
        <v>279</v>
      </c>
      <c r="E1105" s="56" t="s">
        <v>84</v>
      </c>
      <c r="F1105" s="65" t="s">
        <v>1006</v>
      </c>
      <c r="G1105" s="65" t="s">
        <v>2604</v>
      </c>
      <c r="H1105" s="63" t="s">
        <v>2605</v>
      </c>
      <c r="I1105" s="63" t="s">
        <v>2117</v>
      </c>
      <c r="J1105" s="61">
        <v>100</v>
      </c>
      <c r="K1105" s="60">
        <v>2808.65</v>
      </c>
      <c r="L1105" s="60">
        <f t="shared" si="23"/>
        <v>280865</v>
      </c>
      <c r="M1105" s="55" t="s">
        <v>66</v>
      </c>
    </row>
    <row r="1106" spans="2:13" ht="192" x14ac:dyDescent="0.2">
      <c r="B1106" s="68" t="s">
        <v>785</v>
      </c>
      <c r="C1106" s="57" t="s">
        <v>128</v>
      </c>
      <c r="D1106" s="58" t="s">
        <v>279</v>
      </c>
      <c r="E1106" s="56" t="s">
        <v>84</v>
      </c>
      <c r="F1106" s="65" t="s">
        <v>1006</v>
      </c>
      <c r="G1106" s="65" t="s">
        <v>2606</v>
      </c>
      <c r="H1106" s="63" t="s">
        <v>2607</v>
      </c>
      <c r="I1106" s="63" t="s">
        <v>2117</v>
      </c>
      <c r="J1106" s="61">
        <v>100</v>
      </c>
      <c r="K1106" s="60">
        <v>2940.18</v>
      </c>
      <c r="L1106" s="60">
        <f t="shared" si="23"/>
        <v>294018</v>
      </c>
      <c r="M1106" s="55" t="s">
        <v>66</v>
      </c>
    </row>
    <row r="1107" spans="2:13" ht="192" x14ac:dyDescent="0.2">
      <c r="B1107" s="68" t="s">
        <v>785</v>
      </c>
      <c r="C1107" s="57" t="s">
        <v>128</v>
      </c>
      <c r="D1107" s="58" t="s">
        <v>279</v>
      </c>
      <c r="E1107" s="56" t="s">
        <v>84</v>
      </c>
      <c r="F1107" s="65" t="s">
        <v>1006</v>
      </c>
      <c r="G1107" s="65" t="s">
        <v>2608</v>
      </c>
      <c r="H1107" s="63" t="s">
        <v>2609</v>
      </c>
      <c r="I1107" s="63" t="s">
        <v>2117</v>
      </c>
      <c r="J1107" s="61">
        <v>100</v>
      </c>
      <c r="K1107" s="60">
        <v>2813.84</v>
      </c>
      <c r="L1107" s="60">
        <f t="shared" si="23"/>
        <v>281384</v>
      </c>
      <c r="M1107" s="55" t="s">
        <v>66</v>
      </c>
    </row>
    <row r="1108" spans="2:13" ht="180" x14ac:dyDescent="0.2">
      <c r="B1108" s="68" t="s">
        <v>785</v>
      </c>
      <c r="C1108" s="57" t="s">
        <v>128</v>
      </c>
      <c r="D1108" s="58" t="s">
        <v>279</v>
      </c>
      <c r="E1108" s="56" t="s">
        <v>84</v>
      </c>
      <c r="F1108" s="65" t="s">
        <v>1006</v>
      </c>
      <c r="G1108" s="65" t="s">
        <v>2610</v>
      </c>
      <c r="H1108" s="63" t="s">
        <v>2611</v>
      </c>
      <c r="I1108" s="63" t="s">
        <v>2117</v>
      </c>
      <c r="J1108" s="61">
        <v>100</v>
      </c>
      <c r="K1108" s="60">
        <v>1049.24</v>
      </c>
      <c r="L1108" s="60">
        <f t="shared" si="23"/>
        <v>104924</v>
      </c>
      <c r="M1108" s="55" t="s">
        <v>66</v>
      </c>
    </row>
    <row r="1109" spans="2:13" ht="192" x14ac:dyDescent="0.2">
      <c r="B1109" s="68" t="s">
        <v>785</v>
      </c>
      <c r="C1109" s="57" t="s">
        <v>128</v>
      </c>
      <c r="D1109" s="58" t="s">
        <v>279</v>
      </c>
      <c r="E1109" s="56" t="s">
        <v>84</v>
      </c>
      <c r="F1109" s="65" t="s">
        <v>1006</v>
      </c>
      <c r="G1109" s="65" t="s">
        <v>2612</v>
      </c>
      <c r="H1109" s="63" t="s">
        <v>2613</v>
      </c>
      <c r="I1109" s="63" t="s">
        <v>2117</v>
      </c>
      <c r="J1109" s="61">
        <v>100</v>
      </c>
      <c r="K1109" s="60">
        <v>2328.15</v>
      </c>
      <c r="L1109" s="60">
        <f t="shared" si="23"/>
        <v>232815</v>
      </c>
      <c r="M1109" s="55" t="s">
        <v>66</v>
      </c>
    </row>
    <row r="1110" spans="2:13" ht="168" x14ac:dyDescent="0.2">
      <c r="B1110" s="68" t="s">
        <v>785</v>
      </c>
      <c r="C1110" s="57" t="s">
        <v>128</v>
      </c>
      <c r="D1110" s="58" t="s">
        <v>279</v>
      </c>
      <c r="E1110" s="56" t="s">
        <v>84</v>
      </c>
      <c r="F1110" s="65" t="s">
        <v>1006</v>
      </c>
      <c r="G1110" s="65" t="s">
        <v>2614</v>
      </c>
      <c r="H1110" s="63" t="s">
        <v>2615</v>
      </c>
      <c r="I1110" s="63" t="s">
        <v>2117</v>
      </c>
      <c r="J1110" s="61">
        <v>100</v>
      </c>
      <c r="K1110" s="60">
        <v>3100.83</v>
      </c>
      <c r="L1110" s="60">
        <f t="shared" si="23"/>
        <v>310083</v>
      </c>
      <c r="M1110" s="55" t="s">
        <v>66</v>
      </c>
    </row>
    <row r="1111" spans="2:13" ht="168" x14ac:dyDescent="0.2">
      <c r="B1111" s="68" t="s">
        <v>785</v>
      </c>
      <c r="C1111" s="57" t="s">
        <v>128</v>
      </c>
      <c r="D1111" s="58" t="s">
        <v>279</v>
      </c>
      <c r="E1111" s="56" t="s">
        <v>84</v>
      </c>
      <c r="F1111" s="65" t="s">
        <v>1006</v>
      </c>
      <c r="G1111" s="65" t="s">
        <v>2616</v>
      </c>
      <c r="H1111" s="63" t="s">
        <v>2617</v>
      </c>
      <c r="I1111" s="63" t="s">
        <v>2117</v>
      </c>
      <c r="J1111" s="61">
        <v>100</v>
      </c>
      <c r="K1111" s="60">
        <v>3110.92</v>
      </c>
      <c r="L1111" s="60">
        <f t="shared" si="23"/>
        <v>311092</v>
      </c>
      <c r="M1111" s="55" t="s">
        <v>66</v>
      </c>
    </row>
    <row r="1112" spans="2:13" ht="168" x14ac:dyDescent="0.2">
      <c r="B1112" s="68" t="s">
        <v>785</v>
      </c>
      <c r="C1112" s="57" t="s">
        <v>128</v>
      </c>
      <c r="D1112" s="58" t="s">
        <v>279</v>
      </c>
      <c r="E1112" s="56" t="s">
        <v>84</v>
      </c>
      <c r="F1112" s="65" t="s">
        <v>1006</v>
      </c>
      <c r="G1112" s="65" t="s">
        <v>2618</v>
      </c>
      <c r="H1112" s="63" t="s">
        <v>2619</v>
      </c>
      <c r="I1112" s="63" t="s">
        <v>2117</v>
      </c>
      <c r="J1112" s="61">
        <v>100</v>
      </c>
      <c r="K1112" s="60">
        <v>16234.04</v>
      </c>
      <c r="L1112" s="60">
        <f t="shared" si="23"/>
        <v>1623404</v>
      </c>
      <c r="M1112" s="55" t="s">
        <v>66</v>
      </c>
    </row>
    <row r="1113" spans="2:13" ht="156" x14ac:dyDescent="0.2">
      <c r="B1113" s="68" t="s">
        <v>785</v>
      </c>
      <c r="C1113" s="57" t="s">
        <v>128</v>
      </c>
      <c r="D1113" s="58" t="s">
        <v>279</v>
      </c>
      <c r="E1113" s="56" t="s">
        <v>84</v>
      </c>
      <c r="F1113" s="65" t="s">
        <v>1006</v>
      </c>
      <c r="G1113" s="65" t="s">
        <v>2620</v>
      </c>
      <c r="H1113" s="63" t="s">
        <v>2621</v>
      </c>
      <c r="I1113" s="63" t="s">
        <v>2117</v>
      </c>
      <c r="J1113" s="61">
        <v>100</v>
      </c>
      <c r="K1113" s="60">
        <v>18943.240000000002</v>
      </c>
      <c r="L1113" s="60">
        <f t="shared" si="23"/>
        <v>1894324.0000000002</v>
      </c>
      <c r="M1113" s="55" t="s">
        <v>66</v>
      </c>
    </row>
    <row r="1114" spans="2:13" ht="156" x14ac:dyDescent="0.2">
      <c r="B1114" s="68" t="s">
        <v>785</v>
      </c>
      <c r="C1114" s="57" t="s">
        <v>128</v>
      </c>
      <c r="D1114" s="58" t="s">
        <v>279</v>
      </c>
      <c r="E1114" s="56" t="s">
        <v>84</v>
      </c>
      <c r="F1114" s="65" t="s">
        <v>1006</v>
      </c>
      <c r="G1114" s="65" t="s">
        <v>2622</v>
      </c>
      <c r="H1114" s="63" t="s">
        <v>2623</v>
      </c>
      <c r="I1114" s="63" t="s">
        <v>2117</v>
      </c>
      <c r="J1114" s="61">
        <v>100</v>
      </c>
      <c r="K1114" s="60">
        <v>3748.13</v>
      </c>
      <c r="L1114" s="60">
        <f t="shared" si="23"/>
        <v>374813</v>
      </c>
      <c r="M1114" s="55" t="s">
        <v>66</v>
      </c>
    </row>
    <row r="1115" spans="2:13" ht="156" x14ac:dyDescent="0.2">
      <c r="B1115" s="68" t="s">
        <v>785</v>
      </c>
      <c r="C1115" s="57" t="s">
        <v>128</v>
      </c>
      <c r="D1115" s="58" t="s">
        <v>279</v>
      </c>
      <c r="E1115" s="56" t="s">
        <v>84</v>
      </c>
      <c r="F1115" s="65" t="s">
        <v>1006</v>
      </c>
      <c r="G1115" s="65" t="s">
        <v>2624</v>
      </c>
      <c r="H1115" s="63" t="s">
        <v>2625</v>
      </c>
      <c r="I1115" s="63" t="s">
        <v>2117</v>
      </c>
      <c r="J1115" s="61">
        <v>100</v>
      </c>
      <c r="K1115" s="60">
        <v>3748.25</v>
      </c>
      <c r="L1115" s="60">
        <f t="shared" si="23"/>
        <v>374825</v>
      </c>
      <c r="M1115" s="55" t="s">
        <v>66</v>
      </c>
    </row>
    <row r="1116" spans="2:13" ht="168" x14ac:dyDescent="0.2">
      <c r="B1116" s="68" t="s">
        <v>785</v>
      </c>
      <c r="C1116" s="57" t="s">
        <v>128</v>
      </c>
      <c r="D1116" s="58" t="s">
        <v>279</v>
      </c>
      <c r="E1116" s="56" t="s">
        <v>84</v>
      </c>
      <c r="F1116" s="65" t="s">
        <v>1006</v>
      </c>
      <c r="G1116" s="65" t="s">
        <v>2626</v>
      </c>
      <c r="H1116" s="63" t="s">
        <v>2627</v>
      </c>
      <c r="I1116" s="63" t="s">
        <v>2117</v>
      </c>
      <c r="J1116" s="61">
        <v>100</v>
      </c>
      <c r="K1116" s="60">
        <v>821.89</v>
      </c>
      <c r="L1116" s="60">
        <f t="shared" si="23"/>
        <v>82189</v>
      </c>
      <c r="M1116" s="55" t="s">
        <v>66</v>
      </c>
    </row>
    <row r="1117" spans="2:13" ht="168" x14ac:dyDescent="0.2">
      <c r="B1117" s="68" t="s">
        <v>785</v>
      </c>
      <c r="C1117" s="57" t="s">
        <v>128</v>
      </c>
      <c r="D1117" s="58" t="s">
        <v>279</v>
      </c>
      <c r="E1117" s="56" t="s">
        <v>84</v>
      </c>
      <c r="F1117" s="65" t="s">
        <v>1006</v>
      </c>
      <c r="G1117" s="65" t="s">
        <v>2628</v>
      </c>
      <c r="H1117" s="63" t="s">
        <v>2629</v>
      </c>
      <c r="I1117" s="63" t="s">
        <v>2117</v>
      </c>
      <c r="J1117" s="61">
        <v>50</v>
      </c>
      <c r="K1117" s="60">
        <v>1512.96</v>
      </c>
      <c r="L1117" s="60">
        <f t="shared" si="23"/>
        <v>75648</v>
      </c>
      <c r="M1117" s="55" t="s">
        <v>66</v>
      </c>
    </row>
    <row r="1118" spans="2:13" ht="156" x14ac:dyDescent="0.2">
      <c r="B1118" s="68" t="s">
        <v>785</v>
      </c>
      <c r="C1118" s="57" t="s">
        <v>128</v>
      </c>
      <c r="D1118" s="58" t="s">
        <v>279</v>
      </c>
      <c r="E1118" s="56" t="s">
        <v>84</v>
      </c>
      <c r="F1118" s="65" t="s">
        <v>1006</v>
      </c>
      <c r="G1118" s="65" t="s">
        <v>2630</v>
      </c>
      <c r="H1118" s="63" t="s">
        <v>2631</v>
      </c>
      <c r="I1118" s="63" t="s">
        <v>2117</v>
      </c>
      <c r="J1118" s="61">
        <v>500</v>
      </c>
      <c r="K1118" s="60">
        <v>5128.3599999999997</v>
      </c>
      <c r="L1118" s="60">
        <f t="shared" si="23"/>
        <v>2564180</v>
      </c>
      <c r="M1118" s="55" t="s">
        <v>66</v>
      </c>
    </row>
    <row r="1119" spans="2:13" ht="102" x14ac:dyDescent="0.2">
      <c r="B1119" s="68" t="s">
        <v>785</v>
      </c>
      <c r="C1119" s="57" t="s">
        <v>128</v>
      </c>
      <c r="D1119" s="58" t="s">
        <v>279</v>
      </c>
      <c r="E1119" s="56" t="s">
        <v>84</v>
      </c>
      <c r="F1119" s="65">
        <v>39121434</v>
      </c>
      <c r="G1119" s="65">
        <v>92109930</v>
      </c>
      <c r="H1119" s="63" t="s">
        <v>2632</v>
      </c>
      <c r="I1119" s="63" t="s">
        <v>2117</v>
      </c>
      <c r="J1119" s="61">
        <v>250</v>
      </c>
      <c r="K1119" s="60">
        <v>16149.31</v>
      </c>
      <c r="L1119" s="60">
        <f t="shared" si="23"/>
        <v>4037327.5</v>
      </c>
      <c r="M1119" s="55" t="s">
        <v>66</v>
      </c>
    </row>
    <row r="1120" spans="2:13" ht="102" x14ac:dyDescent="0.2">
      <c r="B1120" s="68" t="s">
        <v>785</v>
      </c>
      <c r="C1120" s="57" t="s">
        <v>128</v>
      </c>
      <c r="D1120" s="58" t="s">
        <v>279</v>
      </c>
      <c r="E1120" s="56" t="s">
        <v>84</v>
      </c>
      <c r="F1120" s="65">
        <v>39121434</v>
      </c>
      <c r="G1120" s="65">
        <v>92109931</v>
      </c>
      <c r="H1120" s="63" t="s">
        <v>2633</v>
      </c>
      <c r="I1120" s="63" t="s">
        <v>2117</v>
      </c>
      <c r="J1120" s="61">
        <v>100</v>
      </c>
      <c r="K1120" s="60">
        <v>5199.3599999999997</v>
      </c>
      <c r="L1120" s="60">
        <f t="shared" si="23"/>
        <v>519935.99999999994</v>
      </c>
      <c r="M1120" s="55" t="s">
        <v>66</v>
      </c>
    </row>
    <row r="1121" spans="2:13" ht="102" x14ac:dyDescent="0.2">
      <c r="B1121" s="68" t="s">
        <v>785</v>
      </c>
      <c r="C1121" s="57" t="s">
        <v>128</v>
      </c>
      <c r="D1121" s="58" t="s">
        <v>279</v>
      </c>
      <c r="E1121" s="56" t="s">
        <v>84</v>
      </c>
      <c r="F1121" s="65">
        <v>39121434</v>
      </c>
      <c r="G1121" s="65">
        <v>92109932</v>
      </c>
      <c r="H1121" s="63" t="s">
        <v>2634</v>
      </c>
      <c r="I1121" s="63" t="s">
        <v>2117</v>
      </c>
      <c r="J1121" s="61">
        <v>100</v>
      </c>
      <c r="K1121" s="60">
        <v>3924.03</v>
      </c>
      <c r="L1121" s="60">
        <f t="shared" si="23"/>
        <v>392403</v>
      </c>
      <c r="M1121" s="55" t="s">
        <v>66</v>
      </c>
    </row>
    <row r="1122" spans="2:13" ht="102" x14ac:dyDescent="0.2">
      <c r="B1122" s="68" t="s">
        <v>785</v>
      </c>
      <c r="C1122" s="57" t="s">
        <v>128</v>
      </c>
      <c r="D1122" s="58" t="s">
        <v>279</v>
      </c>
      <c r="E1122" s="56" t="s">
        <v>84</v>
      </c>
      <c r="F1122" s="65">
        <v>39121434</v>
      </c>
      <c r="G1122" s="65">
        <v>92109933</v>
      </c>
      <c r="H1122" s="63" t="s">
        <v>2635</v>
      </c>
      <c r="I1122" s="63" t="s">
        <v>2117</v>
      </c>
      <c r="J1122" s="61">
        <v>100</v>
      </c>
      <c r="K1122" s="60">
        <v>2991.83</v>
      </c>
      <c r="L1122" s="60">
        <f t="shared" si="23"/>
        <v>299183</v>
      </c>
      <c r="M1122" s="55" t="s">
        <v>66</v>
      </c>
    </row>
    <row r="1123" spans="2:13" ht="102" x14ac:dyDescent="0.2">
      <c r="B1123" s="68" t="s">
        <v>785</v>
      </c>
      <c r="C1123" s="57" t="s">
        <v>128</v>
      </c>
      <c r="D1123" s="58" t="s">
        <v>279</v>
      </c>
      <c r="E1123" s="56" t="s">
        <v>84</v>
      </c>
      <c r="F1123" s="65">
        <v>39121434</v>
      </c>
      <c r="G1123" s="65">
        <v>92109934</v>
      </c>
      <c r="H1123" s="63" t="s">
        <v>2636</v>
      </c>
      <c r="I1123" s="63" t="s">
        <v>2117</v>
      </c>
      <c r="J1123" s="61">
        <v>50</v>
      </c>
      <c r="K1123" s="60">
        <v>2173.88</v>
      </c>
      <c r="L1123" s="60">
        <f t="shared" si="23"/>
        <v>108694</v>
      </c>
      <c r="M1123" s="55" t="s">
        <v>66</v>
      </c>
    </row>
    <row r="1124" spans="2:13" ht="102" x14ac:dyDescent="0.2">
      <c r="B1124" s="68" t="s">
        <v>785</v>
      </c>
      <c r="C1124" s="57" t="s">
        <v>128</v>
      </c>
      <c r="D1124" s="58" t="s">
        <v>279</v>
      </c>
      <c r="E1124" s="56" t="s">
        <v>84</v>
      </c>
      <c r="F1124" s="65">
        <v>39121434</v>
      </c>
      <c r="G1124" s="65">
        <v>92109935</v>
      </c>
      <c r="H1124" s="63" t="s">
        <v>2637</v>
      </c>
      <c r="I1124" s="63" t="s">
        <v>2117</v>
      </c>
      <c r="J1124" s="61">
        <v>100</v>
      </c>
      <c r="K1124" s="60">
        <v>13568.04</v>
      </c>
      <c r="L1124" s="60">
        <f t="shared" si="23"/>
        <v>1356804</v>
      </c>
      <c r="M1124" s="55" t="s">
        <v>66</v>
      </c>
    </row>
    <row r="1125" spans="2:13" ht="102" x14ac:dyDescent="0.2">
      <c r="B1125" s="68" t="s">
        <v>785</v>
      </c>
      <c r="C1125" s="57" t="s">
        <v>128</v>
      </c>
      <c r="D1125" s="58" t="s">
        <v>279</v>
      </c>
      <c r="E1125" s="56" t="s">
        <v>84</v>
      </c>
      <c r="F1125" s="65">
        <v>39121434</v>
      </c>
      <c r="G1125" s="65">
        <v>92109936</v>
      </c>
      <c r="H1125" s="63" t="s">
        <v>2638</v>
      </c>
      <c r="I1125" s="63" t="s">
        <v>2117</v>
      </c>
      <c r="J1125" s="61">
        <v>200</v>
      </c>
      <c r="K1125" s="60">
        <v>4410.3500000000004</v>
      </c>
      <c r="L1125" s="60">
        <f t="shared" si="23"/>
        <v>882070.00000000012</v>
      </c>
      <c r="M1125" s="55" t="s">
        <v>66</v>
      </c>
    </row>
    <row r="1126" spans="2:13" ht="102" x14ac:dyDescent="0.2">
      <c r="B1126" s="68" t="s">
        <v>785</v>
      </c>
      <c r="C1126" s="57" t="s">
        <v>128</v>
      </c>
      <c r="D1126" s="58" t="s">
        <v>279</v>
      </c>
      <c r="E1126" s="56" t="s">
        <v>84</v>
      </c>
      <c r="F1126" s="65">
        <v>39121434</v>
      </c>
      <c r="G1126" s="65">
        <v>92109937</v>
      </c>
      <c r="H1126" s="63" t="s">
        <v>2639</v>
      </c>
      <c r="I1126" s="63" t="s">
        <v>2117</v>
      </c>
      <c r="J1126" s="61">
        <v>150</v>
      </c>
      <c r="K1126" s="60">
        <v>2749.55</v>
      </c>
      <c r="L1126" s="60">
        <f t="shared" si="23"/>
        <v>412432.5</v>
      </c>
      <c r="M1126" s="55" t="s">
        <v>66</v>
      </c>
    </row>
    <row r="1127" spans="2:13" ht="102" x14ac:dyDescent="0.2">
      <c r="B1127" s="68" t="s">
        <v>785</v>
      </c>
      <c r="C1127" s="57" t="s">
        <v>128</v>
      </c>
      <c r="D1127" s="58" t="s">
        <v>279</v>
      </c>
      <c r="E1127" s="56" t="s">
        <v>84</v>
      </c>
      <c r="F1127" s="65">
        <v>39121434</v>
      </c>
      <c r="G1127" s="65">
        <v>92109938</v>
      </c>
      <c r="H1127" s="63" t="s">
        <v>2640</v>
      </c>
      <c r="I1127" s="63" t="s">
        <v>2117</v>
      </c>
      <c r="J1127" s="61">
        <v>200</v>
      </c>
      <c r="K1127" s="60">
        <v>5337.13</v>
      </c>
      <c r="L1127" s="60">
        <f t="shared" si="23"/>
        <v>1067426</v>
      </c>
      <c r="M1127" s="55" t="s">
        <v>66</v>
      </c>
    </row>
    <row r="1128" spans="2:13" ht="102" x14ac:dyDescent="0.2">
      <c r="B1128" s="68" t="s">
        <v>785</v>
      </c>
      <c r="C1128" s="57" t="s">
        <v>128</v>
      </c>
      <c r="D1128" s="58" t="s">
        <v>279</v>
      </c>
      <c r="E1128" s="56" t="s">
        <v>84</v>
      </c>
      <c r="F1128" s="65">
        <v>39121434</v>
      </c>
      <c r="G1128" s="65">
        <v>92109939</v>
      </c>
      <c r="H1128" s="63" t="s">
        <v>2641</v>
      </c>
      <c r="I1128" s="63" t="s">
        <v>2117</v>
      </c>
      <c r="J1128" s="61">
        <v>300</v>
      </c>
      <c r="K1128" s="60">
        <v>12084.48</v>
      </c>
      <c r="L1128" s="60">
        <f t="shared" si="23"/>
        <v>3625344</v>
      </c>
      <c r="M1128" s="55" t="s">
        <v>66</v>
      </c>
    </row>
    <row r="1129" spans="2:13" ht="102" x14ac:dyDescent="0.2">
      <c r="B1129" s="68" t="s">
        <v>785</v>
      </c>
      <c r="C1129" s="57" t="s">
        <v>128</v>
      </c>
      <c r="D1129" s="58" t="s">
        <v>279</v>
      </c>
      <c r="E1129" s="56" t="s">
        <v>84</v>
      </c>
      <c r="F1129" s="65">
        <v>39121434</v>
      </c>
      <c r="G1129" s="65">
        <v>92109940</v>
      </c>
      <c r="H1129" s="63" t="s">
        <v>2642</v>
      </c>
      <c r="I1129" s="63" t="s">
        <v>2117</v>
      </c>
      <c r="J1129" s="61">
        <v>400</v>
      </c>
      <c r="K1129" s="60">
        <v>17622.43</v>
      </c>
      <c r="L1129" s="60">
        <f t="shared" si="23"/>
        <v>7048972</v>
      </c>
      <c r="M1129" s="55" t="s">
        <v>66</v>
      </c>
    </row>
    <row r="1130" spans="2:13" ht="102" x14ac:dyDescent="0.2">
      <c r="B1130" s="68" t="s">
        <v>785</v>
      </c>
      <c r="C1130" s="57" t="s">
        <v>128</v>
      </c>
      <c r="D1130" s="58" t="s">
        <v>279</v>
      </c>
      <c r="E1130" s="56" t="s">
        <v>84</v>
      </c>
      <c r="F1130" s="65">
        <v>39121434</v>
      </c>
      <c r="G1130" s="65">
        <v>92109942</v>
      </c>
      <c r="H1130" s="63" t="s">
        <v>2643</v>
      </c>
      <c r="I1130" s="63" t="s">
        <v>2117</v>
      </c>
      <c r="J1130" s="61">
        <v>150</v>
      </c>
      <c r="K1130" s="60">
        <v>11053.75</v>
      </c>
      <c r="L1130" s="60">
        <f t="shared" si="23"/>
        <v>1658062.5</v>
      </c>
      <c r="M1130" s="55" t="s">
        <v>66</v>
      </c>
    </row>
    <row r="1131" spans="2:13" ht="102" x14ac:dyDescent="0.2">
      <c r="B1131" s="68" t="s">
        <v>785</v>
      </c>
      <c r="C1131" s="57" t="s">
        <v>128</v>
      </c>
      <c r="D1131" s="58" t="s">
        <v>279</v>
      </c>
      <c r="E1131" s="56" t="s">
        <v>84</v>
      </c>
      <c r="F1131" s="65">
        <v>39121434</v>
      </c>
      <c r="G1131" s="65">
        <v>92109943</v>
      </c>
      <c r="H1131" s="63" t="s">
        <v>2644</v>
      </c>
      <c r="I1131" s="63" t="s">
        <v>2117</v>
      </c>
      <c r="J1131" s="61">
        <v>200</v>
      </c>
      <c r="K1131" s="60">
        <v>5205.67</v>
      </c>
      <c r="L1131" s="60">
        <f t="shared" si="23"/>
        <v>1041134</v>
      </c>
      <c r="M1131" s="55" t="s">
        <v>66</v>
      </c>
    </row>
    <row r="1132" spans="2:13" ht="76.5" x14ac:dyDescent="0.2">
      <c r="B1132" s="68" t="s">
        <v>785</v>
      </c>
      <c r="C1132" s="57" t="s">
        <v>128</v>
      </c>
      <c r="D1132" s="58" t="s">
        <v>279</v>
      </c>
      <c r="E1132" s="56" t="s">
        <v>84</v>
      </c>
      <c r="F1132" s="65">
        <v>39121434</v>
      </c>
      <c r="G1132" s="65">
        <v>92109944</v>
      </c>
      <c r="H1132" s="63" t="s">
        <v>2645</v>
      </c>
      <c r="I1132" s="63" t="s">
        <v>2117</v>
      </c>
      <c r="J1132" s="61">
        <v>100</v>
      </c>
      <c r="K1132" s="60">
        <v>9563.59</v>
      </c>
      <c r="L1132" s="60">
        <f t="shared" si="23"/>
        <v>956359</v>
      </c>
      <c r="M1132" s="55" t="s">
        <v>66</v>
      </c>
    </row>
    <row r="1133" spans="2:13" ht="76.5" x14ac:dyDescent="0.2">
      <c r="B1133" s="68" t="s">
        <v>785</v>
      </c>
      <c r="C1133" s="57" t="s">
        <v>128</v>
      </c>
      <c r="D1133" s="58" t="s">
        <v>279</v>
      </c>
      <c r="E1133" s="56" t="s">
        <v>84</v>
      </c>
      <c r="F1133" s="65">
        <v>39121434</v>
      </c>
      <c r="G1133" s="65">
        <v>92109946</v>
      </c>
      <c r="H1133" s="63" t="s">
        <v>2646</v>
      </c>
      <c r="I1133" s="63" t="s">
        <v>2117</v>
      </c>
      <c r="J1133" s="61">
        <v>150</v>
      </c>
      <c r="K1133" s="60">
        <v>10156.33</v>
      </c>
      <c r="L1133" s="60">
        <f t="shared" si="23"/>
        <v>1523449.5</v>
      </c>
      <c r="M1133" s="55" t="s">
        <v>66</v>
      </c>
    </row>
    <row r="1134" spans="2:13" ht="76.5" x14ac:dyDescent="0.2">
      <c r="B1134" s="68" t="s">
        <v>785</v>
      </c>
      <c r="C1134" s="57" t="s">
        <v>128</v>
      </c>
      <c r="D1134" s="58" t="s">
        <v>279</v>
      </c>
      <c r="E1134" s="56" t="s">
        <v>84</v>
      </c>
      <c r="F1134" s="65">
        <v>39121434</v>
      </c>
      <c r="G1134" s="65">
        <v>92109947</v>
      </c>
      <c r="H1134" s="63" t="s">
        <v>2647</v>
      </c>
      <c r="I1134" s="63" t="s">
        <v>2117</v>
      </c>
      <c r="J1134" s="61">
        <v>200</v>
      </c>
      <c r="K1134" s="60">
        <v>2880.63</v>
      </c>
      <c r="L1134" s="60">
        <f t="shared" si="23"/>
        <v>576126</v>
      </c>
      <c r="M1134" s="55" t="s">
        <v>66</v>
      </c>
    </row>
    <row r="1135" spans="2:13" ht="76.5" x14ac:dyDescent="0.2">
      <c r="B1135" s="68" t="s">
        <v>785</v>
      </c>
      <c r="C1135" s="57" t="s">
        <v>128</v>
      </c>
      <c r="D1135" s="58" t="s">
        <v>279</v>
      </c>
      <c r="E1135" s="56" t="s">
        <v>84</v>
      </c>
      <c r="F1135" s="65">
        <v>39121434</v>
      </c>
      <c r="G1135" s="65">
        <v>92109948</v>
      </c>
      <c r="H1135" s="63" t="s">
        <v>2648</v>
      </c>
      <c r="I1135" s="63" t="s">
        <v>2117</v>
      </c>
      <c r="J1135" s="61">
        <v>100</v>
      </c>
      <c r="K1135" s="60">
        <v>1164.78</v>
      </c>
      <c r="L1135" s="60">
        <f t="shared" si="23"/>
        <v>116478</v>
      </c>
      <c r="M1135" s="55" t="s">
        <v>66</v>
      </c>
    </row>
    <row r="1136" spans="2:13" ht="25.5" x14ac:dyDescent="0.2">
      <c r="B1136" s="68" t="s">
        <v>785</v>
      </c>
      <c r="C1136" s="57" t="s">
        <v>128</v>
      </c>
      <c r="D1136" s="58" t="s">
        <v>2649</v>
      </c>
      <c r="E1136" s="56" t="s">
        <v>186</v>
      </c>
      <c r="F1136" s="65" t="s">
        <v>2650</v>
      </c>
      <c r="G1136" s="65" t="s">
        <v>2651</v>
      </c>
      <c r="H1136" s="63" t="s">
        <v>2652</v>
      </c>
      <c r="I1136" s="63" t="s">
        <v>2117</v>
      </c>
      <c r="J1136" s="61">
        <v>100</v>
      </c>
      <c r="K1136" s="60">
        <v>2000</v>
      </c>
      <c r="L1136" s="60">
        <f t="shared" si="23"/>
        <v>200000</v>
      </c>
      <c r="M1136" s="55" t="s">
        <v>66</v>
      </c>
    </row>
    <row r="1137" spans="2:13" ht="38.25" x14ac:dyDescent="0.2">
      <c r="B1137" s="68" t="s">
        <v>785</v>
      </c>
      <c r="C1137" s="57" t="s">
        <v>128</v>
      </c>
      <c r="D1137" s="58" t="s">
        <v>2653</v>
      </c>
      <c r="E1137" s="56" t="s">
        <v>509</v>
      </c>
      <c r="F1137" s="65" t="s">
        <v>2654</v>
      </c>
      <c r="G1137" s="65" t="s">
        <v>2655</v>
      </c>
      <c r="H1137" s="63" t="s">
        <v>2656</v>
      </c>
      <c r="I1137" s="63" t="s">
        <v>2117</v>
      </c>
      <c r="J1137" s="61">
        <v>1000</v>
      </c>
      <c r="K1137" s="60">
        <v>15438</v>
      </c>
      <c r="L1137" s="60">
        <f t="shared" si="23"/>
        <v>15438000</v>
      </c>
      <c r="M1137" s="55" t="s">
        <v>66</v>
      </c>
    </row>
    <row r="1138" spans="2:13" ht="51" x14ac:dyDescent="0.2">
      <c r="B1138" s="68" t="s">
        <v>785</v>
      </c>
      <c r="C1138" s="57" t="s">
        <v>128</v>
      </c>
      <c r="D1138" s="58" t="s">
        <v>2657</v>
      </c>
      <c r="E1138" s="56" t="s">
        <v>2658</v>
      </c>
      <c r="F1138" s="65">
        <v>30141503</v>
      </c>
      <c r="G1138" s="65">
        <v>92006789</v>
      </c>
      <c r="H1138" s="63" t="s">
        <v>2659</v>
      </c>
      <c r="I1138" s="63" t="s">
        <v>2117</v>
      </c>
      <c r="J1138" s="61">
        <v>100</v>
      </c>
      <c r="K1138" s="60">
        <v>75000</v>
      </c>
      <c r="L1138" s="60">
        <f t="shared" ref="L1138:L1152" si="24">J1138*K1138</f>
        <v>7500000</v>
      </c>
      <c r="M1138" s="55" t="s">
        <v>66</v>
      </c>
    </row>
    <row r="1139" spans="2:13" ht="25.5" x14ac:dyDescent="0.2">
      <c r="B1139" s="68" t="s">
        <v>785</v>
      </c>
      <c r="C1139" s="57" t="s">
        <v>134</v>
      </c>
      <c r="D1139" s="58" t="s">
        <v>2660</v>
      </c>
      <c r="E1139" s="56" t="s">
        <v>2661</v>
      </c>
      <c r="F1139" s="65" t="s">
        <v>593</v>
      </c>
      <c r="G1139" s="65" t="s">
        <v>2662</v>
      </c>
      <c r="H1139" s="63" t="s">
        <v>2663</v>
      </c>
      <c r="I1139" s="63" t="s">
        <v>2117</v>
      </c>
      <c r="J1139" s="61">
        <v>1000</v>
      </c>
      <c r="K1139" s="60">
        <v>580</v>
      </c>
      <c r="L1139" s="60">
        <f t="shared" si="24"/>
        <v>580000</v>
      </c>
      <c r="M1139" s="55" t="s">
        <v>66</v>
      </c>
    </row>
    <row r="1140" spans="2:13" ht="38.25" x14ac:dyDescent="0.2">
      <c r="B1140" s="68" t="s">
        <v>785</v>
      </c>
      <c r="C1140" s="57" t="s">
        <v>134</v>
      </c>
      <c r="D1140" s="58" t="s">
        <v>225</v>
      </c>
      <c r="E1140" s="56" t="s">
        <v>101</v>
      </c>
      <c r="F1140" s="65" t="s">
        <v>2664</v>
      </c>
      <c r="G1140" s="65" t="s">
        <v>2665</v>
      </c>
      <c r="H1140" s="63" t="s">
        <v>2666</v>
      </c>
      <c r="I1140" s="63" t="s">
        <v>2117</v>
      </c>
      <c r="J1140" s="61">
        <v>1000</v>
      </c>
      <c r="K1140" s="60">
        <v>35000</v>
      </c>
      <c r="L1140" s="60">
        <f t="shared" si="24"/>
        <v>35000000</v>
      </c>
      <c r="M1140" s="55" t="s">
        <v>66</v>
      </c>
    </row>
    <row r="1141" spans="2:13" ht="51" x14ac:dyDescent="0.2">
      <c r="B1141" s="68" t="s">
        <v>785</v>
      </c>
      <c r="C1141" s="57" t="s">
        <v>134</v>
      </c>
      <c r="D1141" s="58" t="s">
        <v>225</v>
      </c>
      <c r="E1141" s="56" t="s">
        <v>101</v>
      </c>
      <c r="F1141" s="65" t="s">
        <v>2664</v>
      </c>
      <c r="G1141" s="65" t="s">
        <v>2667</v>
      </c>
      <c r="H1141" s="63" t="s">
        <v>2668</v>
      </c>
      <c r="I1141" s="63" t="s">
        <v>2117</v>
      </c>
      <c r="J1141" s="61">
        <v>1000</v>
      </c>
      <c r="K1141" s="60">
        <v>20000</v>
      </c>
      <c r="L1141" s="60">
        <f t="shared" si="24"/>
        <v>20000000</v>
      </c>
      <c r="M1141" s="55" t="s">
        <v>66</v>
      </c>
    </row>
    <row r="1142" spans="2:13" ht="38.25" x14ac:dyDescent="0.2">
      <c r="B1142" s="68" t="s">
        <v>785</v>
      </c>
      <c r="C1142" s="57" t="s">
        <v>134</v>
      </c>
      <c r="D1142" s="58" t="s">
        <v>225</v>
      </c>
      <c r="E1142" s="56" t="s">
        <v>101</v>
      </c>
      <c r="F1142" s="65" t="s">
        <v>2664</v>
      </c>
      <c r="G1142" s="65" t="s">
        <v>2669</v>
      </c>
      <c r="H1142" s="63" t="s">
        <v>2670</v>
      </c>
      <c r="I1142" s="63" t="s">
        <v>2117</v>
      </c>
      <c r="J1142" s="61">
        <v>1000</v>
      </c>
      <c r="K1142" s="60">
        <v>5000</v>
      </c>
      <c r="L1142" s="60">
        <f t="shared" si="24"/>
        <v>5000000</v>
      </c>
      <c r="M1142" s="55" t="s">
        <v>66</v>
      </c>
    </row>
    <row r="1143" spans="2:13" ht="38.25" x14ac:dyDescent="0.2">
      <c r="B1143" s="68" t="s">
        <v>785</v>
      </c>
      <c r="C1143" s="57" t="s">
        <v>134</v>
      </c>
      <c r="D1143" s="58" t="s">
        <v>225</v>
      </c>
      <c r="E1143" s="56" t="s">
        <v>101</v>
      </c>
      <c r="F1143" s="65" t="s">
        <v>2664</v>
      </c>
      <c r="G1143" s="65" t="s">
        <v>2671</v>
      </c>
      <c r="H1143" s="63" t="s">
        <v>2672</v>
      </c>
      <c r="I1143" s="63" t="s">
        <v>2117</v>
      </c>
      <c r="J1143" s="61">
        <v>1000</v>
      </c>
      <c r="K1143" s="60">
        <v>7000</v>
      </c>
      <c r="L1143" s="60">
        <f t="shared" si="24"/>
        <v>7000000</v>
      </c>
      <c r="M1143" s="55" t="s">
        <v>66</v>
      </c>
    </row>
    <row r="1144" spans="2:13" ht="38.25" x14ac:dyDescent="0.2">
      <c r="B1144" s="68" t="s">
        <v>785</v>
      </c>
      <c r="C1144" s="57" t="s">
        <v>134</v>
      </c>
      <c r="D1144" s="58" t="s">
        <v>225</v>
      </c>
      <c r="E1144" s="56" t="s">
        <v>101</v>
      </c>
      <c r="F1144" s="65" t="s">
        <v>2664</v>
      </c>
      <c r="G1144" s="65" t="s">
        <v>2673</v>
      </c>
      <c r="H1144" s="63" t="s">
        <v>2674</v>
      </c>
      <c r="I1144" s="63" t="s">
        <v>2117</v>
      </c>
      <c r="J1144" s="61">
        <v>1000</v>
      </c>
      <c r="K1144" s="60">
        <v>12000</v>
      </c>
      <c r="L1144" s="60">
        <f t="shared" si="24"/>
        <v>12000000</v>
      </c>
      <c r="M1144" s="55" t="s">
        <v>66</v>
      </c>
    </row>
    <row r="1145" spans="2:13" ht="38.25" x14ac:dyDescent="0.2">
      <c r="B1145" s="68" t="s">
        <v>785</v>
      </c>
      <c r="C1145" s="57" t="s">
        <v>134</v>
      </c>
      <c r="D1145" s="58" t="s">
        <v>180</v>
      </c>
      <c r="E1145" s="56" t="s">
        <v>812</v>
      </c>
      <c r="F1145" s="65" t="s">
        <v>2676</v>
      </c>
      <c r="G1145" s="65" t="s">
        <v>2677</v>
      </c>
      <c r="H1145" s="63" t="s">
        <v>2678</v>
      </c>
      <c r="I1145" s="63" t="s">
        <v>2117</v>
      </c>
      <c r="J1145" s="61">
        <v>50</v>
      </c>
      <c r="K1145" s="60">
        <v>164000</v>
      </c>
      <c r="L1145" s="60">
        <f t="shared" si="24"/>
        <v>8200000</v>
      </c>
      <c r="M1145" s="55" t="s">
        <v>66</v>
      </c>
    </row>
    <row r="1146" spans="2:13" ht="51" x14ac:dyDescent="0.2">
      <c r="B1146" s="68" t="s">
        <v>785</v>
      </c>
      <c r="C1146" s="57" t="s">
        <v>134</v>
      </c>
      <c r="D1146" s="58" t="s">
        <v>208</v>
      </c>
      <c r="E1146" s="56" t="s">
        <v>2679</v>
      </c>
      <c r="F1146" s="65" t="s">
        <v>2680</v>
      </c>
      <c r="G1146" s="65" t="s">
        <v>2681</v>
      </c>
      <c r="H1146" s="63" t="s">
        <v>2682</v>
      </c>
      <c r="I1146" s="63" t="s">
        <v>2117</v>
      </c>
      <c r="J1146" s="61">
        <v>6</v>
      </c>
      <c r="K1146" s="60">
        <v>100000</v>
      </c>
      <c r="L1146" s="60">
        <f t="shared" si="24"/>
        <v>600000</v>
      </c>
      <c r="M1146" s="55" t="s">
        <v>66</v>
      </c>
    </row>
    <row r="1147" spans="2:13" ht="25.5" x14ac:dyDescent="0.2">
      <c r="B1147" s="68" t="s">
        <v>785</v>
      </c>
      <c r="C1147" s="57" t="s">
        <v>134</v>
      </c>
      <c r="D1147" s="58" t="s">
        <v>217</v>
      </c>
      <c r="E1147" s="56" t="s">
        <v>84</v>
      </c>
      <c r="F1147" s="65" t="s">
        <v>2683</v>
      </c>
      <c r="G1147" s="65" t="s">
        <v>2684</v>
      </c>
      <c r="H1147" s="63" t="s">
        <v>2685</v>
      </c>
      <c r="I1147" s="63" t="s">
        <v>2117</v>
      </c>
      <c r="J1147" s="61">
        <v>3</v>
      </c>
      <c r="K1147" s="60">
        <v>183007</v>
      </c>
      <c r="L1147" s="60">
        <f t="shared" si="24"/>
        <v>549021</v>
      </c>
      <c r="M1147" s="55" t="s">
        <v>66</v>
      </c>
    </row>
    <row r="1148" spans="2:13" ht="153" x14ac:dyDescent="0.2">
      <c r="B1148" s="68" t="s">
        <v>785</v>
      </c>
      <c r="C1148" s="57" t="s">
        <v>134</v>
      </c>
      <c r="D1148" s="58" t="s">
        <v>875</v>
      </c>
      <c r="E1148" s="56" t="s">
        <v>2687</v>
      </c>
      <c r="F1148" s="65" t="s">
        <v>2688</v>
      </c>
      <c r="G1148" s="65" t="s">
        <v>2689</v>
      </c>
      <c r="H1148" s="63" t="s">
        <v>2690</v>
      </c>
      <c r="I1148" s="63" t="s">
        <v>2117</v>
      </c>
      <c r="J1148" s="61">
        <v>50</v>
      </c>
      <c r="K1148" s="60">
        <v>58731</v>
      </c>
      <c r="L1148" s="60">
        <f t="shared" si="24"/>
        <v>2936550</v>
      </c>
      <c r="M1148" s="55" t="s">
        <v>66</v>
      </c>
    </row>
    <row r="1149" spans="2:13" ht="63.75" x14ac:dyDescent="0.2">
      <c r="B1149" s="68" t="s">
        <v>785</v>
      </c>
      <c r="C1149" s="57" t="s">
        <v>134</v>
      </c>
      <c r="D1149" s="58" t="s">
        <v>2691</v>
      </c>
      <c r="E1149" s="56" t="s">
        <v>84</v>
      </c>
      <c r="F1149" s="65" t="s">
        <v>2692</v>
      </c>
      <c r="G1149" s="65" t="s">
        <v>2693</v>
      </c>
      <c r="H1149" s="63" t="s">
        <v>2694</v>
      </c>
      <c r="I1149" s="63" t="s">
        <v>2117</v>
      </c>
      <c r="J1149" s="61">
        <v>15</v>
      </c>
      <c r="K1149" s="60">
        <v>1360160</v>
      </c>
      <c r="L1149" s="60">
        <f t="shared" si="24"/>
        <v>20402400</v>
      </c>
      <c r="M1149" s="55" t="s">
        <v>66</v>
      </c>
    </row>
    <row r="1150" spans="2:13" ht="76.5" x14ac:dyDescent="0.2">
      <c r="B1150" s="68" t="s">
        <v>785</v>
      </c>
      <c r="C1150" s="57" t="s">
        <v>134</v>
      </c>
      <c r="D1150" s="58" t="s">
        <v>238</v>
      </c>
      <c r="E1150" s="56" t="s">
        <v>215</v>
      </c>
      <c r="F1150" s="65">
        <v>24101507</v>
      </c>
      <c r="G1150" s="65">
        <v>92059563</v>
      </c>
      <c r="H1150" s="63" t="s">
        <v>2696</v>
      </c>
      <c r="I1150" s="63" t="s">
        <v>2117</v>
      </c>
      <c r="J1150" s="61">
        <v>300</v>
      </c>
      <c r="K1150" s="60">
        <v>16000</v>
      </c>
      <c r="L1150" s="60">
        <f t="shared" si="24"/>
        <v>4800000</v>
      </c>
      <c r="M1150" s="55" t="s">
        <v>66</v>
      </c>
    </row>
    <row r="1151" spans="2:13" ht="25.5" x14ac:dyDescent="0.2">
      <c r="B1151" s="68" t="s">
        <v>785</v>
      </c>
      <c r="C1151" s="57" t="s">
        <v>134</v>
      </c>
      <c r="D1151" s="58" t="s">
        <v>238</v>
      </c>
      <c r="E1151" s="56" t="s">
        <v>2698</v>
      </c>
      <c r="F1151" s="65" t="s">
        <v>2699</v>
      </c>
      <c r="G1151" s="65" t="s">
        <v>2700</v>
      </c>
      <c r="H1151" s="63" t="s">
        <v>2701</v>
      </c>
      <c r="I1151" s="63" t="s">
        <v>2117</v>
      </c>
      <c r="J1151" s="61">
        <v>300</v>
      </c>
      <c r="K1151" s="60">
        <v>2500</v>
      </c>
      <c r="L1151" s="60">
        <f t="shared" si="24"/>
        <v>750000</v>
      </c>
      <c r="M1151" s="55" t="s">
        <v>66</v>
      </c>
    </row>
    <row r="1152" spans="2:13" x14ac:dyDescent="0.2">
      <c r="B1152" s="68" t="s">
        <v>785</v>
      </c>
      <c r="C1152" s="57" t="s">
        <v>134</v>
      </c>
      <c r="D1152" s="58" t="s">
        <v>238</v>
      </c>
      <c r="E1152" s="56" t="s">
        <v>2702</v>
      </c>
      <c r="F1152" s="65" t="s">
        <v>2683</v>
      </c>
      <c r="G1152" s="65" t="s">
        <v>2703</v>
      </c>
      <c r="H1152" s="63" t="s">
        <v>2704</v>
      </c>
      <c r="I1152" s="63" t="s">
        <v>2117</v>
      </c>
      <c r="J1152" s="61">
        <v>7</v>
      </c>
      <c r="K1152" s="60">
        <v>101480</v>
      </c>
      <c r="L1152" s="60">
        <f t="shared" si="24"/>
        <v>710360</v>
      </c>
      <c r="M1152" s="55" t="s">
        <v>66</v>
      </c>
    </row>
    <row r="1153" spans="2:13" ht="38.25" x14ac:dyDescent="0.2">
      <c r="B1153" s="68" t="s">
        <v>785</v>
      </c>
      <c r="C1153" s="57" t="s">
        <v>134</v>
      </c>
      <c r="D1153" s="58" t="s">
        <v>238</v>
      </c>
      <c r="E1153" s="56" t="s">
        <v>2390</v>
      </c>
      <c r="F1153" s="65" t="s">
        <v>2705</v>
      </c>
      <c r="G1153" s="65" t="s">
        <v>2706</v>
      </c>
      <c r="H1153" s="63" t="s">
        <v>2707</v>
      </c>
      <c r="I1153" s="63" t="s">
        <v>2117</v>
      </c>
      <c r="J1153" s="61">
        <v>7</v>
      </c>
      <c r="K1153" s="60">
        <v>207000</v>
      </c>
      <c r="L1153" s="60">
        <f t="shared" ref="L1153:L1198" si="25">J1153*K1153</f>
        <v>1449000</v>
      </c>
      <c r="M1153" s="55" t="s">
        <v>66</v>
      </c>
    </row>
    <row r="1154" spans="2:13" ht="344.25" x14ac:dyDescent="0.2">
      <c r="B1154" s="68" t="s">
        <v>785</v>
      </c>
      <c r="C1154" s="57" t="s">
        <v>138</v>
      </c>
      <c r="D1154" s="58" t="s">
        <v>2708</v>
      </c>
      <c r="E1154" s="56" t="s">
        <v>97</v>
      </c>
      <c r="F1154" s="65">
        <v>30111901</v>
      </c>
      <c r="G1154" s="65" t="s">
        <v>2709</v>
      </c>
      <c r="H1154" s="63" t="s">
        <v>2710</v>
      </c>
      <c r="I1154" s="63" t="s">
        <v>2117</v>
      </c>
      <c r="J1154" s="61">
        <v>400</v>
      </c>
      <c r="K1154" s="60">
        <v>8800</v>
      </c>
      <c r="L1154" s="60">
        <f t="shared" si="25"/>
        <v>3520000</v>
      </c>
      <c r="M1154" s="55" t="s">
        <v>66</v>
      </c>
    </row>
    <row r="1155" spans="2:13" ht="51" x14ac:dyDescent="0.2">
      <c r="B1155" s="68" t="s">
        <v>785</v>
      </c>
      <c r="C1155" s="57" t="s">
        <v>290</v>
      </c>
      <c r="D1155" s="58" t="s">
        <v>139</v>
      </c>
      <c r="E1155" s="56" t="s">
        <v>84</v>
      </c>
      <c r="F1155" s="65" t="s">
        <v>2715</v>
      </c>
      <c r="G1155" s="65" t="s">
        <v>2716</v>
      </c>
      <c r="H1155" s="63" t="s">
        <v>2717</v>
      </c>
      <c r="I1155" s="63" t="s">
        <v>2117</v>
      </c>
      <c r="J1155" s="61">
        <v>50</v>
      </c>
      <c r="K1155" s="60">
        <v>11000</v>
      </c>
      <c r="L1155" s="60">
        <f t="shared" si="25"/>
        <v>550000</v>
      </c>
      <c r="M1155" s="55" t="s">
        <v>66</v>
      </c>
    </row>
    <row r="1156" spans="2:13" ht="51" x14ac:dyDescent="0.2">
      <c r="B1156" s="68" t="s">
        <v>785</v>
      </c>
      <c r="C1156" s="57" t="s">
        <v>337</v>
      </c>
      <c r="D1156" s="58" t="s">
        <v>147</v>
      </c>
      <c r="E1156" s="56" t="s">
        <v>84</v>
      </c>
      <c r="F1156" s="65" t="s">
        <v>2718</v>
      </c>
      <c r="G1156" s="65" t="s">
        <v>2719</v>
      </c>
      <c r="H1156" s="63" t="s">
        <v>2720</v>
      </c>
      <c r="I1156" s="63" t="s">
        <v>2117</v>
      </c>
      <c r="J1156" s="61">
        <v>300</v>
      </c>
      <c r="K1156" s="60">
        <v>1500</v>
      </c>
      <c r="L1156" s="60">
        <f t="shared" si="25"/>
        <v>450000</v>
      </c>
      <c r="M1156" s="55" t="s">
        <v>66</v>
      </c>
    </row>
    <row r="1157" spans="2:13" ht="51" x14ac:dyDescent="0.2">
      <c r="B1157" s="68" t="s">
        <v>785</v>
      </c>
      <c r="C1157" s="57" t="s">
        <v>337</v>
      </c>
      <c r="D1157" s="58" t="s">
        <v>158</v>
      </c>
      <c r="E1157" s="56" t="s">
        <v>173</v>
      </c>
      <c r="F1157" s="65" t="s">
        <v>2721</v>
      </c>
      <c r="G1157" s="65" t="s">
        <v>2722</v>
      </c>
      <c r="H1157" s="63" t="s">
        <v>2723</v>
      </c>
      <c r="I1157" s="63" t="s">
        <v>2117</v>
      </c>
      <c r="J1157" s="61">
        <v>500</v>
      </c>
      <c r="K1157" s="60">
        <v>45630</v>
      </c>
      <c r="L1157" s="60">
        <f t="shared" si="25"/>
        <v>22815000</v>
      </c>
      <c r="M1157" s="55" t="s">
        <v>66</v>
      </c>
    </row>
    <row r="1158" spans="2:13" ht="102" x14ac:dyDescent="0.2">
      <c r="B1158" s="68" t="s">
        <v>785</v>
      </c>
      <c r="C1158" s="57" t="s">
        <v>337</v>
      </c>
      <c r="D1158" s="58" t="s">
        <v>217</v>
      </c>
      <c r="E1158" s="56" t="s">
        <v>233</v>
      </c>
      <c r="F1158" s="65" t="s">
        <v>2724</v>
      </c>
      <c r="G1158" s="65" t="s">
        <v>2725</v>
      </c>
      <c r="H1158" s="63" t="s">
        <v>2726</v>
      </c>
      <c r="I1158" s="63" t="s">
        <v>2117</v>
      </c>
      <c r="J1158" s="61">
        <v>500</v>
      </c>
      <c r="K1158" s="60">
        <v>69287.5</v>
      </c>
      <c r="L1158" s="60">
        <f t="shared" si="25"/>
        <v>34643750</v>
      </c>
      <c r="M1158" s="55" t="s">
        <v>66</v>
      </c>
    </row>
    <row r="1159" spans="2:13" ht="89.25" x14ac:dyDescent="0.2">
      <c r="B1159" s="68" t="s">
        <v>785</v>
      </c>
      <c r="C1159" s="57" t="s">
        <v>337</v>
      </c>
      <c r="D1159" s="58" t="s">
        <v>217</v>
      </c>
      <c r="E1159" s="56" t="s">
        <v>2570</v>
      </c>
      <c r="F1159" s="65" t="s">
        <v>681</v>
      </c>
      <c r="G1159" s="65" t="s">
        <v>2727</v>
      </c>
      <c r="H1159" s="63" t="s">
        <v>2728</v>
      </c>
      <c r="I1159" s="63" t="s">
        <v>2117</v>
      </c>
      <c r="J1159" s="61">
        <v>500</v>
      </c>
      <c r="K1159" s="60">
        <v>4628</v>
      </c>
      <c r="L1159" s="60">
        <f t="shared" si="25"/>
        <v>2314000</v>
      </c>
      <c r="M1159" s="55" t="s">
        <v>66</v>
      </c>
    </row>
    <row r="1160" spans="2:13" ht="89.25" x14ac:dyDescent="0.2">
      <c r="B1160" s="68" t="s">
        <v>785</v>
      </c>
      <c r="C1160" s="57" t="s">
        <v>337</v>
      </c>
      <c r="D1160" s="58" t="s">
        <v>875</v>
      </c>
      <c r="E1160" s="56" t="s">
        <v>97</v>
      </c>
      <c r="F1160" s="65" t="s">
        <v>2729</v>
      </c>
      <c r="G1160" s="65" t="s">
        <v>2730</v>
      </c>
      <c r="H1160" s="63" t="s">
        <v>2731</v>
      </c>
      <c r="I1160" s="63" t="s">
        <v>2117</v>
      </c>
      <c r="J1160" s="61">
        <v>200</v>
      </c>
      <c r="K1160" s="60">
        <v>55085</v>
      </c>
      <c r="L1160" s="60">
        <f t="shared" si="25"/>
        <v>11017000</v>
      </c>
      <c r="M1160" s="55" t="s">
        <v>66</v>
      </c>
    </row>
    <row r="1161" spans="2:13" ht="76.5" x14ac:dyDescent="0.2">
      <c r="B1161" s="68" t="s">
        <v>785</v>
      </c>
      <c r="C1161" s="57" t="s">
        <v>337</v>
      </c>
      <c r="D1161" s="58" t="s">
        <v>875</v>
      </c>
      <c r="E1161" s="56" t="s">
        <v>97</v>
      </c>
      <c r="F1161" s="65" t="s">
        <v>2732</v>
      </c>
      <c r="G1161" s="65" t="s">
        <v>2733</v>
      </c>
      <c r="H1161" s="63" t="s">
        <v>2734</v>
      </c>
      <c r="I1161" s="63" t="s">
        <v>2117</v>
      </c>
      <c r="J1161" s="61">
        <v>250</v>
      </c>
      <c r="K1161" s="60">
        <v>15400</v>
      </c>
      <c r="L1161" s="60">
        <f t="shared" si="25"/>
        <v>3850000</v>
      </c>
      <c r="M1161" s="55" t="s">
        <v>66</v>
      </c>
    </row>
    <row r="1162" spans="2:13" ht="102" x14ac:dyDescent="0.2">
      <c r="B1162" s="68" t="s">
        <v>785</v>
      </c>
      <c r="C1162" s="57" t="s">
        <v>337</v>
      </c>
      <c r="D1162" s="58" t="s">
        <v>875</v>
      </c>
      <c r="E1162" s="56" t="s">
        <v>2735</v>
      </c>
      <c r="F1162" s="65" t="s">
        <v>2713</v>
      </c>
      <c r="G1162" s="65" t="s">
        <v>2736</v>
      </c>
      <c r="H1162" s="63" t="s">
        <v>2737</v>
      </c>
      <c r="I1162" s="63" t="s">
        <v>2117</v>
      </c>
      <c r="J1162" s="61">
        <v>50</v>
      </c>
      <c r="K1162" s="60">
        <v>39909.599999999999</v>
      </c>
      <c r="L1162" s="60">
        <f t="shared" si="25"/>
        <v>1995480</v>
      </c>
      <c r="M1162" s="55" t="s">
        <v>66</v>
      </c>
    </row>
    <row r="1163" spans="2:13" ht="63.75" x14ac:dyDescent="0.2">
      <c r="B1163" s="68" t="s">
        <v>785</v>
      </c>
      <c r="C1163" s="57" t="s">
        <v>337</v>
      </c>
      <c r="D1163" s="58" t="s">
        <v>875</v>
      </c>
      <c r="E1163" s="56" t="s">
        <v>2738</v>
      </c>
      <c r="F1163" s="65" t="s">
        <v>2739</v>
      </c>
      <c r="G1163" s="65" t="s">
        <v>2740</v>
      </c>
      <c r="H1163" s="63" t="s">
        <v>2741</v>
      </c>
      <c r="I1163" s="63" t="s">
        <v>2117</v>
      </c>
      <c r="J1163" s="61">
        <v>100</v>
      </c>
      <c r="K1163" s="60">
        <v>18500</v>
      </c>
      <c r="L1163" s="60">
        <f t="shared" si="25"/>
        <v>1850000</v>
      </c>
      <c r="M1163" s="55" t="s">
        <v>66</v>
      </c>
    </row>
    <row r="1164" spans="2:13" ht="51" x14ac:dyDescent="0.2">
      <c r="B1164" s="68" t="s">
        <v>785</v>
      </c>
      <c r="C1164" s="57" t="s">
        <v>349</v>
      </c>
      <c r="D1164" s="58" t="s">
        <v>83</v>
      </c>
      <c r="E1164" s="56" t="s">
        <v>2742</v>
      </c>
      <c r="F1164" s="65" t="s">
        <v>2743</v>
      </c>
      <c r="G1164" s="65" t="s">
        <v>2744</v>
      </c>
      <c r="H1164" s="63" t="s">
        <v>2745</v>
      </c>
      <c r="I1164" s="63" t="s">
        <v>2117</v>
      </c>
      <c r="J1164" s="61">
        <v>2</v>
      </c>
      <c r="K1164" s="60">
        <v>1400420</v>
      </c>
      <c r="L1164" s="60">
        <f t="shared" si="25"/>
        <v>2800840</v>
      </c>
      <c r="M1164" s="55" t="s">
        <v>70</v>
      </c>
    </row>
    <row r="1165" spans="2:13" ht="102" x14ac:dyDescent="0.2">
      <c r="B1165" s="68" t="s">
        <v>785</v>
      </c>
      <c r="C1165" s="57" t="s">
        <v>349</v>
      </c>
      <c r="D1165" s="58" t="s">
        <v>83</v>
      </c>
      <c r="E1165" s="56" t="s">
        <v>79</v>
      </c>
      <c r="F1165" s="65" t="s">
        <v>2746</v>
      </c>
      <c r="G1165" s="65" t="s">
        <v>2747</v>
      </c>
      <c r="H1165" s="63" t="s">
        <v>2748</v>
      </c>
      <c r="I1165" s="63" t="s">
        <v>2117</v>
      </c>
      <c r="J1165" s="61">
        <v>2</v>
      </c>
      <c r="K1165" s="60">
        <v>1000000</v>
      </c>
      <c r="L1165" s="60">
        <f t="shared" si="25"/>
        <v>2000000</v>
      </c>
      <c r="M1165" s="55" t="s">
        <v>70</v>
      </c>
    </row>
    <row r="1166" spans="2:13" ht="63.75" x14ac:dyDescent="0.2">
      <c r="B1166" s="68" t="s">
        <v>785</v>
      </c>
      <c r="C1166" s="57" t="s">
        <v>349</v>
      </c>
      <c r="D1166" s="58" t="s">
        <v>80</v>
      </c>
      <c r="E1166" s="56" t="s">
        <v>1631</v>
      </c>
      <c r="F1166" s="65" t="s">
        <v>2749</v>
      </c>
      <c r="G1166" s="65" t="s">
        <v>2750</v>
      </c>
      <c r="H1166" s="63" t="s">
        <v>2751</v>
      </c>
      <c r="I1166" s="63" t="s">
        <v>2117</v>
      </c>
      <c r="J1166" s="61">
        <v>2</v>
      </c>
      <c r="K1166" s="60">
        <v>880340</v>
      </c>
      <c r="L1166" s="60">
        <f t="shared" si="25"/>
        <v>1760680</v>
      </c>
      <c r="M1166" s="55" t="s">
        <v>70</v>
      </c>
    </row>
    <row r="1167" spans="2:13" ht="51" x14ac:dyDescent="0.2">
      <c r="B1167" s="68" t="s">
        <v>785</v>
      </c>
      <c r="C1167" s="57" t="s">
        <v>349</v>
      </c>
      <c r="D1167" s="58" t="s">
        <v>147</v>
      </c>
      <c r="E1167" s="56" t="s">
        <v>2752</v>
      </c>
      <c r="F1167" s="65" t="s">
        <v>2753</v>
      </c>
      <c r="G1167" s="65" t="s">
        <v>2754</v>
      </c>
      <c r="H1167" s="63" t="s">
        <v>2755</v>
      </c>
      <c r="I1167" s="63" t="s">
        <v>2117</v>
      </c>
      <c r="J1167" s="61">
        <v>6</v>
      </c>
      <c r="K1167" s="60">
        <v>410000</v>
      </c>
      <c r="L1167" s="60">
        <f t="shared" si="25"/>
        <v>2460000</v>
      </c>
      <c r="M1167" s="55" t="s">
        <v>70</v>
      </c>
    </row>
    <row r="1168" spans="2:13" ht="51" x14ac:dyDescent="0.2">
      <c r="B1168" s="68" t="s">
        <v>785</v>
      </c>
      <c r="C1168" s="57" t="s">
        <v>349</v>
      </c>
      <c r="D1168" s="58" t="s">
        <v>147</v>
      </c>
      <c r="E1168" s="56" t="s">
        <v>1265</v>
      </c>
      <c r="F1168" s="65" t="s">
        <v>2756</v>
      </c>
      <c r="G1168" s="65" t="s">
        <v>2757</v>
      </c>
      <c r="H1168" s="63" t="s">
        <v>2758</v>
      </c>
      <c r="I1168" s="63" t="s">
        <v>2117</v>
      </c>
      <c r="J1168" s="61">
        <v>2</v>
      </c>
      <c r="K1168" s="60">
        <v>3145000</v>
      </c>
      <c r="L1168" s="60">
        <f t="shared" si="25"/>
        <v>6290000</v>
      </c>
      <c r="M1168" s="55" t="s">
        <v>70</v>
      </c>
    </row>
    <row r="1169" spans="2:13" ht="165.75" x14ac:dyDescent="0.2">
      <c r="B1169" s="68" t="s">
        <v>785</v>
      </c>
      <c r="C1169" s="57" t="s">
        <v>349</v>
      </c>
      <c r="D1169" s="58" t="s">
        <v>158</v>
      </c>
      <c r="E1169" s="56" t="s">
        <v>161</v>
      </c>
      <c r="F1169" s="65" t="s">
        <v>2759</v>
      </c>
      <c r="G1169" s="65" t="s">
        <v>2760</v>
      </c>
      <c r="H1169" s="63" t="s">
        <v>2761</v>
      </c>
      <c r="I1169" s="63" t="s">
        <v>2117</v>
      </c>
      <c r="J1169" s="61">
        <v>1</v>
      </c>
      <c r="K1169" s="60">
        <v>19404376.199999999</v>
      </c>
      <c r="L1169" s="60">
        <f t="shared" si="25"/>
        <v>19404376.199999999</v>
      </c>
      <c r="M1169" s="55" t="s">
        <v>70</v>
      </c>
    </row>
    <row r="1170" spans="2:13" ht="51" x14ac:dyDescent="0.2">
      <c r="B1170" s="68" t="s">
        <v>785</v>
      </c>
      <c r="C1170" s="57" t="s">
        <v>349</v>
      </c>
      <c r="D1170" s="58" t="s">
        <v>194</v>
      </c>
      <c r="E1170" s="56" t="s">
        <v>161</v>
      </c>
      <c r="F1170" s="65" t="s">
        <v>2762</v>
      </c>
      <c r="G1170" s="65" t="s">
        <v>2763</v>
      </c>
      <c r="H1170" s="63" t="s">
        <v>2764</v>
      </c>
      <c r="I1170" s="63" t="s">
        <v>2117</v>
      </c>
      <c r="J1170" s="61">
        <v>3</v>
      </c>
      <c r="K1170" s="60">
        <v>200450</v>
      </c>
      <c r="L1170" s="60">
        <f t="shared" si="25"/>
        <v>601350</v>
      </c>
      <c r="M1170" s="55" t="s">
        <v>70</v>
      </c>
    </row>
    <row r="1171" spans="2:13" ht="38.25" x14ac:dyDescent="0.2">
      <c r="B1171" s="68" t="s">
        <v>785</v>
      </c>
      <c r="C1171" s="57" t="s">
        <v>349</v>
      </c>
      <c r="D1171" s="58" t="s">
        <v>238</v>
      </c>
      <c r="E1171" s="56" t="s">
        <v>2765</v>
      </c>
      <c r="F1171" s="65" t="s">
        <v>2683</v>
      </c>
      <c r="G1171" s="65" t="s">
        <v>2766</v>
      </c>
      <c r="H1171" s="63" t="s">
        <v>2767</v>
      </c>
      <c r="I1171" s="63" t="s">
        <v>2117</v>
      </c>
      <c r="J1171" s="61">
        <v>3</v>
      </c>
      <c r="K1171" s="60">
        <v>1200000</v>
      </c>
      <c r="L1171" s="60">
        <f t="shared" si="25"/>
        <v>3600000</v>
      </c>
      <c r="M1171" s="55" t="s">
        <v>70</v>
      </c>
    </row>
    <row r="1172" spans="2:13" ht="38.25" x14ac:dyDescent="0.2">
      <c r="B1172" s="68" t="s">
        <v>785</v>
      </c>
      <c r="C1172" s="57" t="s">
        <v>349</v>
      </c>
      <c r="D1172" s="58" t="s">
        <v>238</v>
      </c>
      <c r="E1172" s="56" t="s">
        <v>2768</v>
      </c>
      <c r="F1172" s="65" t="s">
        <v>2769</v>
      </c>
      <c r="G1172" s="65" t="s">
        <v>2770</v>
      </c>
      <c r="H1172" s="63" t="s">
        <v>2771</v>
      </c>
      <c r="I1172" s="63" t="s">
        <v>2117</v>
      </c>
      <c r="J1172" s="61">
        <v>3</v>
      </c>
      <c r="K1172" s="60">
        <v>2271092</v>
      </c>
      <c r="L1172" s="60">
        <f t="shared" si="25"/>
        <v>6813276</v>
      </c>
      <c r="M1172" s="55" t="s">
        <v>70</v>
      </c>
    </row>
    <row r="1173" spans="2:13" ht="89.25" x14ac:dyDescent="0.2">
      <c r="B1173" s="68" t="s">
        <v>785</v>
      </c>
      <c r="C1173" s="57" t="s">
        <v>349</v>
      </c>
      <c r="D1173" s="58" t="s">
        <v>238</v>
      </c>
      <c r="E1173" s="56" t="s">
        <v>2768</v>
      </c>
      <c r="F1173" s="65" t="s">
        <v>2769</v>
      </c>
      <c r="G1173" s="65" t="s">
        <v>2772</v>
      </c>
      <c r="H1173" s="63" t="s">
        <v>2773</v>
      </c>
      <c r="I1173" s="63" t="s">
        <v>2117</v>
      </c>
      <c r="J1173" s="61">
        <v>3</v>
      </c>
      <c r="K1173" s="60">
        <v>845296</v>
      </c>
      <c r="L1173" s="60">
        <f t="shared" si="25"/>
        <v>2535888</v>
      </c>
      <c r="M1173" s="55" t="s">
        <v>70</v>
      </c>
    </row>
    <row r="1174" spans="2:13" ht="135" x14ac:dyDescent="0.2">
      <c r="B1174" s="68" t="s">
        <v>785</v>
      </c>
      <c r="C1174" s="57" t="s">
        <v>354</v>
      </c>
      <c r="D1174" s="58" t="s">
        <v>172</v>
      </c>
      <c r="E1174" s="56" t="s">
        <v>84</v>
      </c>
      <c r="F1174" s="65" t="s">
        <v>2774</v>
      </c>
      <c r="G1174" s="65" t="s">
        <v>2775</v>
      </c>
      <c r="H1174" s="63" t="s">
        <v>2776</v>
      </c>
      <c r="I1174" s="63" t="s">
        <v>2117</v>
      </c>
      <c r="J1174" s="61">
        <v>4</v>
      </c>
      <c r="K1174" s="60">
        <v>1350182.41</v>
      </c>
      <c r="L1174" s="60">
        <f t="shared" si="25"/>
        <v>5400729.6399999997</v>
      </c>
      <c r="M1174" s="55" t="s">
        <v>70</v>
      </c>
    </row>
    <row r="1175" spans="2:13" ht="135" x14ac:dyDescent="0.2">
      <c r="B1175" s="68" t="s">
        <v>785</v>
      </c>
      <c r="C1175" s="57" t="s">
        <v>379</v>
      </c>
      <c r="D1175" s="58" t="s">
        <v>206</v>
      </c>
      <c r="E1175" s="56" t="s">
        <v>259</v>
      </c>
      <c r="F1175" s="65" t="s">
        <v>2777</v>
      </c>
      <c r="G1175" s="65" t="s">
        <v>2778</v>
      </c>
      <c r="H1175" s="63" t="s">
        <v>2779</v>
      </c>
      <c r="I1175" s="63" t="s">
        <v>2117</v>
      </c>
      <c r="J1175" s="61">
        <v>4</v>
      </c>
      <c r="K1175" s="60">
        <v>939400</v>
      </c>
      <c r="L1175" s="60">
        <f t="shared" si="25"/>
        <v>3757600</v>
      </c>
      <c r="M1175" s="55" t="s">
        <v>70</v>
      </c>
    </row>
    <row r="1176" spans="2:13" ht="135" x14ac:dyDescent="0.2">
      <c r="B1176" s="68" t="s">
        <v>785</v>
      </c>
      <c r="C1176" s="57" t="s">
        <v>379</v>
      </c>
      <c r="D1176" s="58" t="s">
        <v>206</v>
      </c>
      <c r="E1176" s="56" t="s">
        <v>259</v>
      </c>
      <c r="F1176" s="65" t="s">
        <v>2777</v>
      </c>
      <c r="G1176" s="65" t="s">
        <v>2780</v>
      </c>
      <c r="H1176" s="63" t="s">
        <v>2776</v>
      </c>
      <c r="I1176" s="63" t="s">
        <v>2117</v>
      </c>
      <c r="J1176" s="61">
        <v>4</v>
      </c>
      <c r="K1176" s="60">
        <v>994840</v>
      </c>
      <c r="L1176" s="60">
        <f t="shared" si="25"/>
        <v>3979360</v>
      </c>
      <c r="M1176" s="55" t="s">
        <v>70</v>
      </c>
    </row>
    <row r="1177" spans="2:13" ht="147" x14ac:dyDescent="0.2">
      <c r="B1177" s="68" t="s">
        <v>785</v>
      </c>
      <c r="C1177" s="57" t="s">
        <v>379</v>
      </c>
      <c r="D1177" s="58" t="s">
        <v>206</v>
      </c>
      <c r="E1177" s="56" t="s">
        <v>259</v>
      </c>
      <c r="F1177" s="65" t="s">
        <v>2777</v>
      </c>
      <c r="G1177" s="65" t="s">
        <v>2781</v>
      </c>
      <c r="H1177" s="63" t="s">
        <v>2782</v>
      </c>
      <c r="I1177" s="63" t="s">
        <v>2117</v>
      </c>
      <c r="J1177" s="61">
        <v>5</v>
      </c>
      <c r="K1177" s="60">
        <v>1416800</v>
      </c>
      <c r="L1177" s="60">
        <f t="shared" si="25"/>
        <v>7084000</v>
      </c>
      <c r="M1177" s="55" t="s">
        <v>70</v>
      </c>
    </row>
    <row r="1178" spans="2:13" ht="165.75" x14ac:dyDescent="0.2">
      <c r="B1178" s="68" t="s">
        <v>785</v>
      </c>
      <c r="C1178" s="57" t="s">
        <v>379</v>
      </c>
      <c r="D1178" s="58" t="s">
        <v>2783</v>
      </c>
      <c r="E1178" s="56" t="s">
        <v>2784</v>
      </c>
      <c r="F1178" s="65" t="s">
        <v>2785</v>
      </c>
      <c r="G1178" s="65" t="s">
        <v>2786</v>
      </c>
      <c r="H1178" s="63" t="s">
        <v>2787</v>
      </c>
      <c r="I1178" s="63" t="s">
        <v>2117</v>
      </c>
      <c r="J1178" s="61">
        <v>2</v>
      </c>
      <c r="K1178" s="60">
        <v>5341177</v>
      </c>
      <c r="L1178" s="60">
        <f t="shared" si="25"/>
        <v>10682354</v>
      </c>
      <c r="M1178" s="55" t="s">
        <v>70</v>
      </c>
    </row>
    <row r="1179" spans="2:13" ht="38.25" x14ac:dyDescent="0.2">
      <c r="B1179" s="68" t="s">
        <v>785</v>
      </c>
      <c r="C1179" s="57" t="s">
        <v>2788</v>
      </c>
      <c r="D1179" s="58" t="s">
        <v>83</v>
      </c>
      <c r="E1179" s="56" t="s">
        <v>84</v>
      </c>
      <c r="F1179" s="65">
        <v>71131606</v>
      </c>
      <c r="G1179" s="65">
        <v>90005257</v>
      </c>
      <c r="H1179" s="63" t="s">
        <v>2789</v>
      </c>
      <c r="I1179" s="63" t="s">
        <v>2117</v>
      </c>
      <c r="J1179" s="61">
        <v>1</v>
      </c>
      <c r="K1179" s="60">
        <v>1620000000</v>
      </c>
      <c r="L1179" s="60">
        <f t="shared" si="25"/>
        <v>1620000000</v>
      </c>
      <c r="M1179" s="55" t="s">
        <v>70</v>
      </c>
    </row>
    <row r="1180" spans="2:13" ht="38.25" x14ac:dyDescent="0.2">
      <c r="B1180" s="68" t="s">
        <v>785</v>
      </c>
      <c r="C1180" s="57" t="s">
        <v>2788</v>
      </c>
      <c r="D1180" s="58" t="s">
        <v>83</v>
      </c>
      <c r="E1180" s="56" t="s">
        <v>84</v>
      </c>
      <c r="F1180" s="65">
        <v>71131606</v>
      </c>
      <c r="G1180" s="65">
        <v>90005257</v>
      </c>
      <c r="H1180" s="63" t="s">
        <v>2790</v>
      </c>
      <c r="I1180" s="63" t="s">
        <v>2117</v>
      </c>
      <c r="J1180" s="61">
        <v>1</v>
      </c>
      <c r="K1180" s="60">
        <v>300000000</v>
      </c>
      <c r="L1180" s="60">
        <f t="shared" si="25"/>
        <v>300000000</v>
      </c>
      <c r="M1180" s="55" t="s">
        <v>70</v>
      </c>
    </row>
    <row r="1181" spans="2:13" ht="38.25" x14ac:dyDescent="0.2">
      <c r="B1181" s="68" t="s">
        <v>785</v>
      </c>
      <c r="C1181" s="57" t="s">
        <v>2788</v>
      </c>
      <c r="D1181" s="58" t="s">
        <v>83</v>
      </c>
      <c r="E1181" s="56" t="s">
        <v>84</v>
      </c>
      <c r="F1181" s="65">
        <v>71131606</v>
      </c>
      <c r="G1181" s="65">
        <v>90005257</v>
      </c>
      <c r="H1181" s="63" t="s">
        <v>2791</v>
      </c>
      <c r="I1181" s="63" t="s">
        <v>2117</v>
      </c>
      <c r="J1181" s="61">
        <v>1</v>
      </c>
      <c r="K1181" s="60">
        <v>76000000</v>
      </c>
      <c r="L1181" s="60">
        <f t="shared" si="25"/>
        <v>76000000</v>
      </c>
      <c r="M1181" s="55" t="s">
        <v>70</v>
      </c>
    </row>
    <row r="1182" spans="2:13" ht="38.25" x14ac:dyDescent="0.2">
      <c r="B1182" s="68" t="s">
        <v>785</v>
      </c>
      <c r="C1182" s="57" t="s">
        <v>2788</v>
      </c>
      <c r="D1182" s="58" t="s">
        <v>83</v>
      </c>
      <c r="E1182" s="56" t="s">
        <v>84</v>
      </c>
      <c r="F1182" s="65">
        <v>71131606</v>
      </c>
      <c r="G1182" s="65">
        <v>90005257</v>
      </c>
      <c r="H1182" s="63" t="s">
        <v>2792</v>
      </c>
      <c r="I1182" s="63" t="s">
        <v>2117</v>
      </c>
      <c r="J1182" s="61">
        <v>1</v>
      </c>
      <c r="K1182" s="60">
        <v>50000000</v>
      </c>
      <c r="L1182" s="60">
        <f t="shared" si="25"/>
        <v>50000000</v>
      </c>
      <c r="M1182" s="55" t="s">
        <v>70</v>
      </c>
    </row>
    <row r="1183" spans="2:13" ht="38.25" x14ac:dyDescent="0.2">
      <c r="B1183" s="68" t="s">
        <v>785</v>
      </c>
      <c r="C1183" s="57" t="s">
        <v>2788</v>
      </c>
      <c r="D1183" s="58" t="s">
        <v>83</v>
      </c>
      <c r="E1183" s="56" t="s">
        <v>84</v>
      </c>
      <c r="F1183" s="65">
        <v>71131606</v>
      </c>
      <c r="G1183" s="65">
        <v>90005257</v>
      </c>
      <c r="H1183" s="63" t="s">
        <v>2793</v>
      </c>
      <c r="I1183" s="63" t="s">
        <v>2117</v>
      </c>
      <c r="J1183" s="61">
        <v>1</v>
      </c>
      <c r="K1183" s="60">
        <v>570000000</v>
      </c>
      <c r="L1183" s="60">
        <f t="shared" si="25"/>
        <v>570000000</v>
      </c>
      <c r="M1183" s="55" t="s">
        <v>70</v>
      </c>
    </row>
    <row r="1184" spans="2:13" ht="38.25" x14ac:dyDescent="0.2">
      <c r="B1184" s="68" t="s">
        <v>785</v>
      </c>
      <c r="C1184" s="57" t="s">
        <v>2788</v>
      </c>
      <c r="D1184" s="58" t="s">
        <v>83</v>
      </c>
      <c r="E1184" s="56" t="s">
        <v>84</v>
      </c>
      <c r="F1184" s="65">
        <v>71131606</v>
      </c>
      <c r="G1184" s="65">
        <v>90005257</v>
      </c>
      <c r="H1184" s="63" t="s">
        <v>2794</v>
      </c>
      <c r="I1184" s="63" t="s">
        <v>2117</v>
      </c>
      <c r="J1184" s="61">
        <v>1</v>
      </c>
      <c r="K1184" s="60">
        <v>36480000</v>
      </c>
      <c r="L1184" s="60">
        <f t="shared" si="25"/>
        <v>36480000</v>
      </c>
      <c r="M1184" s="55" t="s">
        <v>70</v>
      </c>
    </row>
    <row r="1185" spans="2:13" ht="38.25" x14ac:dyDescent="0.2">
      <c r="B1185" s="68" t="s">
        <v>785</v>
      </c>
      <c r="C1185" s="57" t="s">
        <v>2788</v>
      </c>
      <c r="D1185" s="58" t="s">
        <v>83</v>
      </c>
      <c r="E1185" s="56" t="s">
        <v>84</v>
      </c>
      <c r="F1185" s="65">
        <v>71131606</v>
      </c>
      <c r="G1185" s="65">
        <v>90005257</v>
      </c>
      <c r="H1185" s="63" t="s">
        <v>2795</v>
      </c>
      <c r="I1185" s="63" t="s">
        <v>2117</v>
      </c>
      <c r="J1185" s="61">
        <v>1</v>
      </c>
      <c r="K1185" s="60">
        <v>44220000</v>
      </c>
      <c r="L1185" s="60">
        <f t="shared" si="25"/>
        <v>44220000</v>
      </c>
      <c r="M1185" s="55" t="s">
        <v>70</v>
      </c>
    </row>
    <row r="1186" spans="2:13" ht="38.25" x14ac:dyDescent="0.2">
      <c r="B1186" s="68" t="s">
        <v>785</v>
      </c>
      <c r="C1186" s="57" t="s">
        <v>2788</v>
      </c>
      <c r="D1186" s="58" t="s">
        <v>83</v>
      </c>
      <c r="E1186" s="56" t="s">
        <v>84</v>
      </c>
      <c r="F1186" s="65">
        <v>71131606</v>
      </c>
      <c r="G1186" s="65">
        <v>90005257</v>
      </c>
      <c r="H1186" s="63" t="s">
        <v>2796</v>
      </c>
      <c r="I1186" s="63" t="s">
        <v>2117</v>
      </c>
      <c r="J1186" s="61">
        <v>1</v>
      </c>
      <c r="K1186" s="60">
        <v>126000000</v>
      </c>
      <c r="L1186" s="60">
        <f t="shared" si="25"/>
        <v>126000000</v>
      </c>
      <c r="M1186" s="55" t="s">
        <v>70</v>
      </c>
    </row>
    <row r="1187" spans="2:13" ht="38.25" x14ac:dyDescent="0.2">
      <c r="B1187" s="68" t="s">
        <v>785</v>
      </c>
      <c r="C1187" s="57" t="s">
        <v>2788</v>
      </c>
      <c r="D1187" s="58" t="s">
        <v>83</v>
      </c>
      <c r="E1187" s="56" t="s">
        <v>84</v>
      </c>
      <c r="F1187" s="65">
        <v>71131606</v>
      </c>
      <c r="G1187" s="65">
        <v>90005257</v>
      </c>
      <c r="H1187" s="63" t="s">
        <v>2797</v>
      </c>
      <c r="I1187" s="63" t="s">
        <v>2117</v>
      </c>
      <c r="J1187" s="61">
        <v>1</v>
      </c>
      <c r="K1187" s="60">
        <v>54000000</v>
      </c>
      <c r="L1187" s="60">
        <f t="shared" si="25"/>
        <v>54000000</v>
      </c>
      <c r="M1187" s="55" t="s">
        <v>70</v>
      </c>
    </row>
    <row r="1188" spans="2:13" ht="38.25" x14ac:dyDescent="0.2">
      <c r="B1188" s="68" t="s">
        <v>785</v>
      </c>
      <c r="C1188" s="57" t="s">
        <v>2788</v>
      </c>
      <c r="D1188" s="58" t="s">
        <v>83</v>
      </c>
      <c r="E1188" s="56" t="s">
        <v>84</v>
      </c>
      <c r="F1188" s="65">
        <v>71131606</v>
      </c>
      <c r="G1188" s="65">
        <v>90005257</v>
      </c>
      <c r="H1188" s="63" t="s">
        <v>2798</v>
      </c>
      <c r="I1188" s="63" t="s">
        <v>2117</v>
      </c>
      <c r="J1188" s="61">
        <v>1</v>
      </c>
      <c r="K1188" s="60">
        <v>42880000</v>
      </c>
      <c r="L1188" s="60">
        <f t="shared" si="25"/>
        <v>42880000</v>
      </c>
      <c r="M1188" s="55" t="s">
        <v>70</v>
      </c>
    </row>
    <row r="1189" spans="2:13" ht="38.25" x14ac:dyDescent="0.2">
      <c r="B1189" s="68" t="s">
        <v>785</v>
      </c>
      <c r="C1189" s="57" t="s">
        <v>2788</v>
      </c>
      <c r="D1189" s="58" t="s">
        <v>83</v>
      </c>
      <c r="E1189" s="56" t="s">
        <v>84</v>
      </c>
      <c r="F1189" s="65">
        <v>71131606</v>
      </c>
      <c r="G1189" s="65">
        <v>90005257</v>
      </c>
      <c r="H1189" s="63" t="s">
        <v>2799</v>
      </c>
      <c r="I1189" s="63" t="s">
        <v>2117</v>
      </c>
      <c r="J1189" s="61">
        <v>1</v>
      </c>
      <c r="K1189" s="60">
        <v>38760000</v>
      </c>
      <c r="L1189" s="60">
        <f t="shared" si="25"/>
        <v>38760000</v>
      </c>
      <c r="M1189" s="55" t="s">
        <v>70</v>
      </c>
    </row>
    <row r="1190" spans="2:13" ht="38.25" x14ac:dyDescent="0.2">
      <c r="B1190" s="68" t="s">
        <v>785</v>
      </c>
      <c r="C1190" s="57" t="s">
        <v>2788</v>
      </c>
      <c r="D1190" s="58" t="s">
        <v>83</v>
      </c>
      <c r="E1190" s="56" t="s">
        <v>84</v>
      </c>
      <c r="F1190" s="65">
        <v>71131606</v>
      </c>
      <c r="G1190" s="65">
        <v>90005257</v>
      </c>
      <c r="H1190" s="63" t="s">
        <v>2800</v>
      </c>
      <c r="I1190" s="63" t="s">
        <v>2117</v>
      </c>
      <c r="J1190" s="61">
        <v>1</v>
      </c>
      <c r="K1190" s="60">
        <v>72000000</v>
      </c>
      <c r="L1190" s="60">
        <f t="shared" si="25"/>
        <v>72000000</v>
      </c>
      <c r="M1190" s="55" t="s">
        <v>70</v>
      </c>
    </row>
    <row r="1191" spans="2:13" ht="51" x14ac:dyDescent="0.2">
      <c r="B1191" s="68" t="s">
        <v>785</v>
      </c>
      <c r="C1191" s="57" t="s">
        <v>2788</v>
      </c>
      <c r="D1191" s="58" t="s">
        <v>83</v>
      </c>
      <c r="E1191" s="56" t="s">
        <v>84</v>
      </c>
      <c r="F1191" s="65">
        <v>71131606</v>
      </c>
      <c r="G1191" s="65">
        <v>90005257</v>
      </c>
      <c r="H1191" s="63" t="s">
        <v>2801</v>
      </c>
      <c r="I1191" s="63" t="s">
        <v>2117</v>
      </c>
      <c r="J1191" s="61">
        <v>1</v>
      </c>
      <c r="K1191" s="60">
        <v>78200000</v>
      </c>
      <c r="L1191" s="60">
        <f t="shared" si="25"/>
        <v>78200000</v>
      </c>
      <c r="M1191" s="55" t="s">
        <v>70</v>
      </c>
    </row>
    <row r="1192" spans="2:13" ht="38.25" x14ac:dyDescent="0.2">
      <c r="B1192" s="68" t="s">
        <v>785</v>
      </c>
      <c r="C1192" s="57" t="s">
        <v>2788</v>
      </c>
      <c r="D1192" s="58" t="s">
        <v>83</v>
      </c>
      <c r="E1192" s="56" t="s">
        <v>2802</v>
      </c>
      <c r="F1192" s="65">
        <v>71131606</v>
      </c>
      <c r="G1192" s="65">
        <v>90005257</v>
      </c>
      <c r="H1192" s="63" t="s">
        <v>2803</v>
      </c>
      <c r="I1192" s="63" t="s">
        <v>2117</v>
      </c>
      <c r="J1192" s="61">
        <v>1</v>
      </c>
      <c r="K1192" s="60">
        <v>85000000</v>
      </c>
      <c r="L1192" s="60">
        <f t="shared" si="25"/>
        <v>85000000</v>
      </c>
      <c r="M1192" s="55" t="s">
        <v>70</v>
      </c>
    </row>
    <row r="1193" spans="2:13" ht="38.25" x14ac:dyDescent="0.2">
      <c r="B1193" s="68" t="s">
        <v>785</v>
      </c>
      <c r="C1193" s="57" t="s">
        <v>2788</v>
      </c>
      <c r="D1193" s="58" t="s">
        <v>83</v>
      </c>
      <c r="E1193" s="56" t="s">
        <v>2802</v>
      </c>
      <c r="F1193" s="65">
        <v>71131606</v>
      </c>
      <c r="G1193" s="65">
        <v>90005257</v>
      </c>
      <c r="H1193" s="63" t="s">
        <v>2804</v>
      </c>
      <c r="I1193" s="63" t="s">
        <v>2117</v>
      </c>
      <c r="J1193" s="61">
        <v>1</v>
      </c>
      <c r="K1193" s="60">
        <v>221250000</v>
      </c>
      <c r="L1193" s="60">
        <f t="shared" si="25"/>
        <v>221250000</v>
      </c>
      <c r="M1193" s="55" t="s">
        <v>70</v>
      </c>
    </row>
    <row r="1194" spans="2:13" ht="51" x14ac:dyDescent="0.2">
      <c r="B1194" s="68" t="s">
        <v>785</v>
      </c>
      <c r="C1194" s="57" t="s">
        <v>2788</v>
      </c>
      <c r="D1194" s="58" t="s">
        <v>83</v>
      </c>
      <c r="E1194" s="56" t="s">
        <v>2802</v>
      </c>
      <c r="F1194" s="65">
        <v>71131606</v>
      </c>
      <c r="G1194" s="65">
        <v>90005257</v>
      </c>
      <c r="H1194" s="63" t="s">
        <v>2805</v>
      </c>
      <c r="I1194" s="63" t="s">
        <v>2117</v>
      </c>
      <c r="J1194" s="61">
        <v>1</v>
      </c>
      <c r="K1194" s="60">
        <v>247500000</v>
      </c>
      <c r="L1194" s="60">
        <f t="shared" si="25"/>
        <v>247500000</v>
      </c>
      <c r="M1194" s="55" t="s">
        <v>70</v>
      </c>
    </row>
    <row r="1195" spans="2:13" ht="38.25" x14ac:dyDescent="0.2">
      <c r="B1195" s="68" t="s">
        <v>785</v>
      </c>
      <c r="C1195" s="57" t="s">
        <v>2788</v>
      </c>
      <c r="D1195" s="58" t="s">
        <v>83</v>
      </c>
      <c r="E1195" s="56" t="s">
        <v>2802</v>
      </c>
      <c r="F1195" s="65">
        <v>71131606</v>
      </c>
      <c r="G1195" s="65">
        <v>90005257</v>
      </c>
      <c r="H1195" s="63" t="s">
        <v>2806</v>
      </c>
      <c r="I1195" s="63" t="s">
        <v>2117</v>
      </c>
      <c r="J1195" s="61">
        <v>1</v>
      </c>
      <c r="K1195" s="60">
        <v>42750000</v>
      </c>
      <c r="L1195" s="60">
        <f t="shared" si="25"/>
        <v>42750000</v>
      </c>
      <c r="M1195" s="55" t="s">
        <v>70</v>
      </c>
    </row>
    <row r="1196" spans="2:13" ht="38.25" x14ac:dyDescent="0.2">
      <c r="B1196" s="68" t="s">
        <v>785</v>
      </c>
      <c r="C1196" s="57" t="s">
        <v>2788</v>
      </c>
      <c r="D1196" s="58" t="s">
        <v>83</v>
      </c>
      <c r="E1196" s="56" t="s">
        <v>2802</v>
      </c>
      <c r="F1196" s="65">
        <v>71131606</v>
      </c>
      <c r="G1196" s="65">
        <v>90005257</v>
      </c>
      <c r="H1196" s="63" t="s">
        <v>2807</v>
      </c>
      <c r="I1196" s="63" t="s">
        <v>2117</v>
      </c>
      <c r="J1196" s="61">
        <v>1</v>
      </c>
      <c r="K1196" s="60">
        <v>86400000</v>
      </c>
      <c r="L1196" s="60">
        <f t="shared" si="25"/>
        <v>86400000</v>
      </c>
      <c r="M1196" s="55" t="s">
        <v>70</v>
      </c>
    </row>
    <row r="1197" spans="2:13" ht="38.25" x14ac:dyDescent="0.2">
      <c r="B1197" s="68" t="s">
        <v>785</v>
      </c>
      <c r="C1197" s="57" t="s">
        <v>2788</v>
      </c>
      <c r="D1197" s="58" t="s">
        <v>238</v>
      </c>
      <c r="E1197" s="56" t="s">
        <v>1291</v>
      </c>
      <c r="F1197" s="65">
        <v>72101507</v>
      </c>
      <c r="G1197" s="65">
        <v>92023958</v>
      </c>
      <c r="H1197" s="63" t="s">
        <v>2808</v>
      </c>
      <c r="I1197" s="63" t="s">
        <v>2117</v>
      </c>
      <c r="J1197" s="61">
        <v>1</v>
      </c>
      <c r="K1197" s="60">
        <v>60000000</v>
      </c>
      <c r="L1197" s="60">
        <f t="shared" si="25"/>
        <v>60000000</v>
      </c>
      <c r="M1197" s="55" t="s">
        <v>70</v>
      </c>
    </row>
    <row r="1198" spans="2:13" ht="102" x14ac:dyDescent="0.2">
      <c r="B1198" s="68" t="s">
        <v>827</v>
      </c>
      <c r="C1198" s="57" t="s">
        <v>2809</v>
      </c>
      <c r="D1198" s="58" t="s">
        <v>291</v>
      </c>
      <c r="E1198" s="56" t="s">
        <v>223</v>
      </c>
      <c r="F1198" s="65" t="s">
        <v>2810</v>
      </c>
      <c r="G1198" s="65" t="s">
        <v>2811</v>
      </c>
      <c r="H1198" s="63" t="s">
        <v>2812</v>
      </c>
      <c r="I1198" s="63" t="s">
        <v>2117</v>
      </c>
      <c r="J1198" s="61">
        <v>1</v>
      </c>
      <c r="K1198" s="60">
        <v>45000000</v>
      </c>
      <c r="L1198" s="60">
        <f t="shared" si="25"/>
        <v>45000000</v>
      </c>
      <c r="M1198" s="55" t="s">
        <v>70</v>
      </c>
    </row>
    <row r="1199" spans="2:13" ht="38.25" x14ac:dyDescent="0.2">
      <c r="B1199" s="68" t="s">
        <v>785</v>
      </c>
      <c r="C1199" s="57" t="s">
        <v>2813</v>
      </c>
      <c r="D1199" s="58" t="s">
        <v>238</v>
      </c>
      <c r="E1199" s="56" t="s">
        <v>366</v>
      </c>
      <c r="F1199" s="65" t="s">
        <v>808</v>
      </c>
      <c r="G1199" s="65" t="s">
        <v>2814</v>
      </c>
      <c r="H1199" s="63" t="s">
        <v>2815</v>
      </c>
      <c r="I1199" s="63" t="s">
        <v>2117</v>
      </c>
      <c r="J1199" s="61">
        <v>1</v>
      </c>
      <c r="K1199" s="60">
        <v>699007092.25999999</v>
      </c>
      <c r="L1199" s="60">
        <v>688007092.25999999</v>
      </c>
      <c r="M1199" s="55" t="s">
        <v>70</v>
      </c>
    </row>
    <row r="1200" spans="2:13" ht="38.25" x14ac:dyDescent="0.2">
      <c r="B1200" s="68" t="s">
        <v>785</v>
      </c>
      <c r="C1200" s="57" t="s">
        <v>2813</v>
      </c>
      <c r="D1200" s="58" t="s">
        <v>238</v>
      </c>
      <c r="E1200" s="56" t="s">
        <v>366</v>
      </c>
      <c r="F1200" s="65" t="s">
        <v>808</v>
      </c>
      <c r="G1200" s="65" t="s">
        <v>2814</v>
      </c>
      <c r="H1200" s="63" t="s">
        <v>2816</v>
      </c>
      <c r="I1200" s="63" t="s">
        <v>2117</v>
      </c>
      <c r="J1200" s="61">
        <v>1</v>
      </c>
      <c r="K1200" s="60">
        <v>400000000</v>
      </c>
      <c r="L1200" s="60">
        <f t="shared" ref="L1200:L1202" si="26">J1200*K1200</f>
        <v>400000000</v>
      </c>
      <c r="M1200" s="55" t="s">
        <v>70</v>
      </c>
    </row>
    <row r="1201" spans="2:13" ht="38.25" x14ac:dyDescent="0.2">
      <c r="B1201" s="68" t="s">
        <v>785</v>
      </c>
      <c r="C1201" s="57" t="s">
        <v>2813</v>
      </c>
      <c r="D1201" s="58" t="s">
        <v>238</v>
      </c>
      <c r="E1201" s="56" t="s">
        <v>366</v>
      </c>
      <c r="F1201" s="65" t="s">
        <v>808</v>
      </c>
      <c r="G1201" s="65" t="s">
        <v>2814</v>
      </c>
      <c r="H1201" s="63" t="s">
        <v>2817</v>
      </c>
      <c r="I1201" s="63" t="s">
        <v>2117</v>
      </c>
      <c r="J1201" s="61">
        <v>1</v>
      </c>
      <c r="K1201" s="60">
        <v>130000000</v>
      </c>
      <c r="L1201" s="60">
        <f t="shared" si="26"/>
        <v>130000000</v>
      </c>
      <c r="M1201" s="55" t="s">
        <v>70</v>
      </c>
    </row>
    <row r="1202" spans="2:13" ht="38.25" x14ac:dyDescent="0.2">
      <c r="B1202" s="68" t="s">
        <v>785</v>
      </c>
      <c r="C1202" s="57" t="s">
        <v>2813</v>
      </c>
      <c r="D1202" s="58" t="s">
        <v>238</v>
      </c>
      <c r="E1202" s="56" t="s">
        <v>366</v>
      </c>
      <c r="F1202" s="65" t="s">
        <v>808</v>
      </c>
      <c r="G1202" s="65" t="s">
        <v>2814</v>
      </c>
      <c r="H1202" s="63" t="s">
        <v>2818</v>
      </c>
      <c r="I1202" s="63" t="s">
        <v>2117</v>
      </c>
      <c r="J1202" s="61">
        <v>1</v>
      </c>
      <c r="K1202" s="60">
        <v>212000000</v>
      </c>
      <c r="L1202" s="60">
        <f t="shared" si="26"/>
        <v>212000000</v>
      </c>
      <c r="M1202" s="55" t="s">
        <v>70</v>
      </c>
    </row>
    <row r="1203" spans="2:13" ht="25.5" x14ac:dyDescent="0.2">
      <c r="B1203" s="68" t="s">
        <v>2819</v>
      </c>
      <c r="C1203" s="57" t="s">
        <v>2820</v>
      </c>
      <c r="D1203" s="58" t="s">
        <v>176</v>
      </c>
      <c r="E1203" s="56" t="s">
        <v>84</v>
      </c>
      <c r="F1203" s="65">
        <v>51271613</v>
      </c>
      <c r="G1203" s="65">
        <v>92050703</v>
      </c>
      <c r="H1203" s="63" t="s">
        <v>2821</v>
      </c>
      <c r="I1203" s="63" t="s">
        <v>2117</v>
      </c>
      <c r="J1203" s="61">
        <v>10</v>
      </c>
      <c r="K1203" s="60">
        <v>8000</v>
      </c>
      <c r="L1203" s="60">
        <f>J1203*K1203</f>
        <v>80000</v>
      </c>
      <c r="M1203" s="55" t="s">
        <v>66</v>
      </c>
    </row>
    <row r="1204" spans="2:13" x14ac:dyDescent="0.2">
      <c r="B1204" s="68" t="s">
        <v>2819</v>
      </c>
      <c r="C1204" s="57" t="s">
        <v>2820</v>
      </c>
      <c r="D1204" s="58" t="s">
        <v>630</v>
      </c>
      <c r="E1204" s="56" t="s">
        <v>382</v>
      </c>
      <c r="F1204" s="65">
        <v>42152424</v>
      </c>
      <c r="G1204" s="65">
        <v>92084889</v>
      </c>
      <c r="H1204" s="63" t="s">
        <v>2822</v>
      </c>
      <c r="I1204" s="63" t="s">
        <v>2117</v>
      </c>
      <c r="J1204" s="61">
        <v>100</v>
      </c>
      <c r="K1204" s="60">
        <v>15000</v>
      </c>
      <c r="L1204" s="60">
        <f>J1204*K1204</f>
        <v>1500000</v>
      </c>
      <c r="M1204" s="55" t="s">
        <v>66</v>
      </c>
    </row>
    <row r="1205" spans="2:13" ht="25.5" x14ac:dyDescent="0.2">
      <c r="B1205" s="68" t="s">
        <v>2819</v>
      </c>
      <c r="C1205" s="57" t="s">
        <v>2820</v>
      </c>
      <c r="D1205" s="58" t="s">
        <v>238</v>
      </c>
      <c r="E1205" s="56" t="s">
        <v>223</v>
      </c>
      <c r="F1205" s="65">
        <v>42152424</v>
      </c>
      <c r="G1205" s="65">
        <v>92083861</v>
      </c>
      <c r="H1205" s="63" t="s">
        <v>2823</v>
      </c>
      <c r="I1205" s="63" t="s">
        <v>2117</v>
      </c>
      <c r="J1205" s="61">
        <v>15</v>
      </c>
      <c r="K1205" s="60">
        <v>25000</v>
      </c>
      <c r="L1205" s="60">
        <f t="shared" ref="L1205:L1268" si="27">J1205*K1205</f>
        <v>375000</v>
      </c>
      <c r="M1205" s="55" t="s">
        <v>66</v>
      </c>
    </row>
    <row r="1206" spans="2:13" ht="25.5" x14ac:dyDescent="0.2">
      <c r="B1206" s="68" t="s">
        <v>2819</v>
      </c>
      <c r="C1206" s="57" t="s">
        <v>2820</v>
      </c>
      <c r="D1206" s="58" t="s">
        <v>238</v>
      </c>
      <c r="E1206" s="56" t="s">
        <v>223</v>
      </c>
      <c r="F1206" s="65">
        <v>42152424</v>
      </c>
      <c r="G1206" s="65">
        <v>92083861</v>
      </c>
      <c r="H1206" s="63" t="s">
        <v>2824</v>
      </c>
      <c r="I1206" s="63" t="s">
        <v>2117</v>
      </c>
      <c r="J1206" s="61">
        <v>5</v>
      </c>
      <c r="K1206" s="60">
        <v>13500</v>
      </c>
      <c r="L1206" s="60">
        <f t="shared" si="27"/>
        <v>67500</v>
      </c>
      <c r="M1206" s="55" t="s">
        <v>66</v>
      </c>
    </row>
    <row r="1207" spans="2:13" x14ac:dyDescent="0.2">
      <c r="B1207" s="68" t="s">
        <v>2819</v>
      </c>
      <c r="C1207" s="57" t="s">
        <v>2820</v>
      </c>
      <c r="D1207" s="58" t="s">
        <v>1057</v>
      </c>
      <c r="E1207" s="56" t="s">
        <v>87</v>
      </c>
      <c r="F1207" s="65" t="s">
        <v>2825</v>
      </c>
      <c r="G1207" s="65" t="s">
        <v>2826</v>
      </c>
      <c r="H1207" s="63" t="s">
        <v>2827</v>
      </c>
      <c r="I1207" s="63" t="s">
        <v>2117</v>
      </c>
      <c r="J1207" s="61">
        <v>2000</v>
      </c>
      <c r="K1207" s="60">
        <v>400</v>
      </c>
      <c r="L1207" s="60">
        <f t="shared" si="27"/>
        <v>800000</v>
      </c>
      <c r="M1207" s="55" t="s">
        <v>66</v>
      </c>
    </row>
    <row r="1208" spans="2:13" ht="25.5" x14ac:dyDescent="0.2">
      <c r="B1208" s="68" t="s">
        <v>2819</v>
      </c>
      <c r="C1208" s="57" t="s">
        <v>2820</v>
      </c>
      <c r="D1208" s="58" t="s">
        <v>1057</v>
      </c>
      <c r="E1208" s="56" t="s">
        <v>87</v>
      </c>
      <c r="F1208" s="65">
        <v>51273006</v>
      </c>
      <c r="G1208" s="65" t="s">
        <v>2828</v>
      </c>
      <c r="H1208" s="63" t="s">
        <v>2829</v>
      </c>
      <c r="I1208" s="63" t="s">
        <v>2117</v>
      </c>
      <c r="J1208" s="61">
        <v>2000</v>
      </c>
      <c r="K1208" s="60">
        <v>400</v>
      </c>
      <c r="L1208" s="60">
        <f t="shared" si="27"/>
        <v>800000</v>
      </c>
      <c r="M1208" s="55" t="s">
        <v>66</v>
      </c>
    </row>
    <row r="1209" spans="2:13" x14ac:dyDescent="0.2">
      <c r="B1209" s="68" t="s">
        <v>2819</v>
      </c>
      <c r="C1209" s="57" t="s">
        <v>2820</v>
      </c>
      <c r="D1209" s="58" t="s">
        <v>238</v>
      </c>
      <c r="E1209" s="56" t="s">
        <v>2830</v>
      </c>
      <c r="F1209" s="65" t="s">
        <v>2831</v>
      </c>
      <c r="G1209" s="65" t="s">
        <v>2832</v>
      </c>
      <c r="H1209" s="63" t="s">
        <v>2833</v>
      </c>
      <c r="I1209" s="63" t="s">
        <v>2117</v>
      </c>
      <c r="J1209" s="61">
        <v>500</v>
      </c>
      <c r="K1209" s="60">
        <v>3500</v>
      </c>
      <c r="L1209" s="60">
        <f t="shared" si="27"/>
        <v>1750000</v>
      </c>
      <c r="M1209" s="55" t="s">
        <v>66</v>
      </c>
    </row>
    <row r="1210" spans="2:13" x14ac:dyDescent="0.2">
      <c r="B1210" s="68" t="s">
        <v>2819</v>
      </c>
      <c r="C1210" s="57" t="s">
        <v>2820</v>
      </c>
      <c r="D1210" s="58" t="s">
        <v>630</v>
      </c>
      <c r="E1210" s="56" t="s">
        <v>2359</v>
      </c>
      <c r="F1210" s="65" t="s">
        <v>2834</v>
      </c>
      <c r="G1210" s="65" t="s">
        <v>2835</v>
      </c>
      <c r="H1210" s="63" t="s">
        <v>2836</v>
      </c>
      <c r="I1210" s="63" t="s">
        <v>2117</v>
      </c>
      <c r="J1210" s="61">
        <v>4</v>
      </c>
      <c r="K1210" s="60">
        <v>80000</v>
      </c>
      <c r="L1210" s="60">
        <f t="shared" si="27"/>
        <v>320000</v>
      </c>
      <c r="M1210" s="55" t="s">
        <v>66</v>
      </c>
    </row>
    <row r="1211" spans="2:13" x14ac:dyDescent="0.2">
      <c r="B1211" s="68" t="s">
        <v>2819</v>
      </c>
      <c r="C1211" s="57" t="s">
        <v>2820</v>
      </c>
      <c r="D1211" s="58" t="s">
        <v>630</v>
      </c>
      <c r="E1211" s="56" t="s">
        <v>215</v>
      </c>
      <c r="F1211" s="65" t="s">
        <v>2837</v>
      </c>
      <c r="G1211" s="65" t="s">
        <v>2838</v>
      </c>
      <c r="H1211" s="63" t="s">
        <v>2839</v>
      </c>
      <c r="I1211" s="63" t="s">
        <v>2117</v>
      </c>
      <c r="J1211" s="61">
        <v>5</v>
      </c>
      <c r="K1211" s="60">
        <v>80000</v>
      </c>
      <c r="L1211" s="60">
        <f t="shared" si="27"/>
        <v>400000</v>
      </c>
      <c r="M1211" s="55" t="s">
        <v>66</v>
      </c>
    </row>
    <row r="1212" spans="2:13" ht="25.5" x14ac:dyDescent="0.2">
      <c r="B1212" s="68" t="s">
        <v>2819</v>
      </c>
      <c r="C1212" s="57" t="s">
        <v>2820</v>
      </c>
      <c r="D1212" s="58" t="s">
        <v>630</v>
      </c>
      <c r="E1212" s="56" t="s">
        <v>215</v>
      </c>
      <c r="F1212" s="65" t="s">
        <v>2840</v>
      </c>
      <c r="G1212" s="65" t="s">
        <v>2841</v>
      </c>
      <c r="H1212" s="63" t="s">
        <v>2842</v>
      </c>
      <c r="I1212" s="63" t="s">
        <v>2117</v>
      </c>
      <c r="J1212" s="61">
        <v>5</v>
      </c>
      <c r="K1212" s="60">
        <v>35000</v>
      </c>
      <c r="L1212" s="60">
        <f t="shared" si="27"/>
        <v>175000</v>
      </c>
      <c r="M1212" s="55" t="s">
        <v>66</v>
      </c>
    </row>
    <row r="1213" spans="2:13" x14ac:dyDescent="0.2">
      <c r="B1213" s="68" t="s">
        <v>2819</v>
      </c>
      <c r="C1213" s="57">
        <v>20199</v>
      </c>
      <c r="D1213" s="58" t="s">
        <v>238</v>
      </c>
      <c r="E1213" s="56" t="s">
        <v>1215</v>
      </c>
      <c r="F1213" s="65">
        <v>42152428</v>
      </c>
      <c r="G1213" s="65">
        <v>92085188</v>
      </c>
      <c r="H1213" s="63" t="s">
        <v>2843</v>
      </c>
      <c r="I1213" s="63" t="s">
        <v>2117</v>
      </c>
      <c r="J1213" s="61">
        <v>45</v>
      </c>
      <c r="K1213" s="60">
        <v>12000</v>
      </c>
      <c r="L1213" s="60">
        <f t="shared" si="27"/>
        <v>540000</v>
      </c>
      <c r="M1213" s="55" t="s">
        <v>66</v>
      </c>
    </row>
    <row r="1214" spans="2:13" x14ac:dyDescent="0.2">
      <c r="B1214" s="68" t="s">
        <v>2819</v>
      </c>
      <c r="C1214" s="57">
        <v>20199</v>
      </c>
      <c r="D1214" s="58" t="s">
        <v>238</v>
      </c>
      <c r="E1214" s="56" t="s">
        <v>1215</v>
      </c>
      <c r="F1214" s="65">
        <v>42152428</v>
      </c>
      <c r="G1214" s="65">
        <v>92032354</v>
      </c>
      <c r="H1214" s="63" t="s">
        <v>2844</v>
      </c>
      <c r="I1214" s="63" t="s">
        <v>2845</v>
      </c>
      <c r="J1214" s="61">
        <v>45</v>
      </c>
      <c r="K1214" s="60">
        <v>12000</v>
      </c>
      <c r="L1214" s="60">
        <f t="shared" si="27"/>
        <v>540000</v>
      </c>
      <c r="M1214" s="55" t="s">
        <v>66</v>
      </c>
    </row>
    <row r="1215" spans="2:13" x14ac:dyDescent="0.2">
      <c r="B1215" s="68" t="s">
        <v>2819</v>
      </c>
      <c r="C1215" s="57">
        <v>20199</v>
      </c>
      <c r="D1215" s="58" t="s">
        <v>238</v>
      </c>
      <c r="E1215" s="56" t="s">
        <v>1215</v>
      </c>
      <c r="F1215" s="65">
        <v>42152428</v>
      </c>
      <c r="G1215" s="65">
        <v>92091129</v>
      </c>
      <c r="H1215" s="63" t="s">
        <v>2846</v>
      </c>
      <c r="I1215" s="63" t="s">
        <v>2845</v>
      </c>
      <c r="J1215" s="61">
        <v>45</v>
      </c>
      <c r="K1215" s="60">
        <v>12000</v>
      </c>
      <c r="L1215" s="60">
        <f t="shared" si="27"/>
        <v>540000</v>
      </c>
      <c r="M1215" s="55" t="s">
        <v>66</v>
      </c>
    </row>
    <row r="1216" spans="2:13" x14ac:dyDescent="0.2">
      <c r="B1216" s="68" t="s">
        <v>2819</v>
      </c>
      <c r="C1216" s="57">
        <v>20199</v>
      </c>
      <c r="D1216" s="58" t="s">
        <v>238</v>
      </c>
      <c r="E1216" s="56" t="s">
        <v>1215</v>
      </c>
      <c r="F1216" s="65">
        <v>42152428</v>
      </c>
      <c r="G1216" s="65">
        <v>92032383</v>
      </c>
      <c r="H1216" s="63" t="s">
        <v>2847</v>
      </c>
      <c r="I1216" s="63" t="s">
        <v>2845</v>
      </c>
      <c r="J1216" s="61">
        <v>45</v>
      </c>
      <c r="K1216" s="60">
        <v>12000</v>
      </c>
      <c r="L1216" s="60">
        <f t="shared" si="27"/>
        <v>540000</v>
      </c>
      <c r="M1216" s="55" t="s">
        <v>66</v>
      </c>
    </row>
    <row r="1217" spans="2:13" x14ac:dyDescent="0.2">
      <c r="B1217" s="68" t="s">
        <v>2819</v>
      </c>
      <c r="C1217" s="57">
        <v>20199</v>
      </c>
      <c r="D1217" s="58" t="s">
        <v>238</v>
      </c>
      <c r="E1217" s="56" t="s">
        <v>1215</v>
      </c>
      <c r="F1217" s="65">
        <v>42152428</v>
      </c>
      <c r="G1217" s="65">
        <v>92091131</v>
      </c>
      <c r="H1217" s="63" t="s">
        <v>2848</v>
      </c>
      <c r="I1217" s="63" t="s">
        <v>2845</v>
      </c>
      <c r="J1217" s="61">
        <v>45</v>
      </c>
      <c r="K1217" s="60">
        <v>12000</v>
      </c>
      <c r="L1217" s="60">
        <f t="shared" si="27"/>
        <v>540000</v>
      </c>
      <c r="M1217" s="55" t="s">
        <v>66</v>
      </c>
    </row>
    <row r="1218" spans="2:13" x14ac:dyDescent="0.2">
      <c r="B1218" s="68" t="s">
        <v>2819</v>
      </c>
      <c r="C1218" s="57" t="s">
        <v>104</v>
      </c>
      <c r="D1218" s="58" t="s">
        <v>875</v>
      </c>
      <c r="E1218" s="56" t="s">
        <v>140</v>
      </c>
      <c r="F1218" s="65" t="s">
        <v>2849</v>
      </c>
      <c r="G1218" s="65" t="s">
        <v>2850</v>
      </c>
      <c r="H1218" s="63" t="s">
        <v>2851</v>
      </c>
      <c r="I1218" s="63" t="s">
        <v>2117</v>
      </c>
      <c r="J1218" s="61">
        <v>15</v>
      </c>
      <c r="K1218" s="60">
        <v>7500</v>
      </c>
      <c r="L1218" s="60">
        <f t="shared" si="27"/>
        <v>112500</v>
      </c>
      <c r="M1218" s="55" t="s">
        <v>66</v>
      </c>
    </row>
    <row r="1219" spans="2:13" ht="38.25" x14ac:dyDescent="0.2">
      <c r="B1219" s="68" t="s">
        <v>2819</v>
      </c>
      <c r="C1219" s="57" t="s">
        <v>104</v>
      </c>
      <c r="D1219" s="58" t="s">
        <v>238</v>
      </c>
      <c r="E1219" s="56" t="s">
        <v>97</v>
      </c>
      <c r="F1219" s="65">
        <v>42152424</v>
      </c>
      <c r="G1219" s="65">
        <v>92099198</v>
      </c>
      <c r="H1219" s="63" t="s">
        <v>2852</v>
      </c>
      <c r="I1219" s="63" t="s">
        <v>2117</v>
      </c>
      <c r="J1219" s="61">
        <v>2</v>
      </c>
      <c r="K1219" s="60">
        <v>50000</v>
      </c>
      <c r="L1219" s="60">
        <f t="shared" si="27"/>
        <v>100000</v>
      </c>
      <c r="M1219" s="55" t="s">
        <v>66</v>
      </c>
    </row>
    <row r="1220" spans="2:13" ht="25.5" x14ac:dyDescent="0.2">
      <c r="B1220" s="68" t="s">
        <v>2819</v>
      </c>
      <c r="C1220" s="57" t="s">
        <v>104</v>
      </c>
      <c r="D1220" s="58" t="s">
        <v>238</v>
      </c>
      <c r="E1220" s="56" t="s">
        <v>97</v>
      </c>
      <c r="F1220" s="65">
        <v>42152424</v>
      </c>
      <c r="G1220" s="65">
        <v>92032549</v>
      </c>
      <c r="H1220" s="63" t="s">
        <v>2853</v>
      </c>
      <c r="I1220" s="63" t="s">
        <v>2117</v>
      </c>
      <c r="J1220" s="61">
        <v>2</v>
      </c>
      <c r="K1220" s="60">
        <v>50000</v>
      </c>
      <c r="L1220" s="60">
        <f t="shared" si="27"/>
        <v>100000</v>
      </c>
      <c r="M1220" s="55" t="s">
        <v>66</v>
      </c>
    </row>
    <row r="1221" spans="2:13" ht="38.25" x14ac:dyDescent="0.2">
      <c r="B1221" s="68" t="s">
        <v>2819</v>
      </c>
      <c r="C1221" s="57" t="s">
        <v>104</v>
      </c>
      <c r="D1221" s="58" t="s">
        <v>2854</v>
      </c>
      <c r="E1221" s="56" t="s">
        <v>1291</v>
      </c>
      <c r="F1221" s="65">
        <v>51472802</v>
      </c>
      <c r="G1221" s="65" t="s">
        <v>2855</v>
      </c>
      <c r="H1221" s="63" t="s">
        <v>2856</v>
      </c>
      <c r="I1221" s="63" t="s">
        <v>2117</v>
      </c>
      <c r="J1221" s="61">
        <v>12</v>
      </c>
      <c r="K1221" s="60">
        <v>7200</v>
      </c>
      <c r="L1221" s="60">
        <f t="shared" si="27"/>
        <v>86400</v>
      </c>
      <c r="M1221" s="55" t="s">
        <v>66</v>
      </c>
    </row>
    <row r="1222" spans="2:13" x14ac:dyDescent="0.2">
      <c r="B1222" s="68" t="s">
        <v>2819</v>
      </c>
      <c r="C1222" s="57" t="s">
        <v>134</v>
      </c>
      <c r="D1222" s="58" t="s">
        <v>208</v>
      </c>
      <c r="E1222" s="56" t="s">
        <v>2857</v>
      </c>
      <c r="F1222" s="65">
        <v>41114509</v>
      </c>
      <c r="G1222" s="65">
        <v>92003734</v>
      </c>
      <c r="H1222" s="63" t="s">
        <v>2858</v>
      </c>
      <c r="I1222" s="63" t="s">
        <v>2117</v>
      </c>
      <c r="J1222" s="61">
        <v>4</v>
      </c>
      <c r="K1222" s="60">
        <v>95800</v>
      </c>
      <c r="L1222" s="60">
        <f t="shared" si="27"/>
        <v>383200</v>
      </c>
      <c r="M1222" s="55" t="s">
        <v>66</v>
      </c>
    </row>
    <row r="1223" spans="2:13" ht="38.25" x14ac:dyDescent="0.2">
      <c r="B1223" s="68" t="s">
        <v>2819</v>
      </c>
      <c r="C1223" s="57" t="s">
        <v>134</v>
      </c>
      <c r="D1223" s="58" t="s">
        <v>139</v>
      </c>
      <c r="E1223" s="56" t="s">
        <v>2697</v>
      </c>
      <c r="F1223" s="65">
        <v>53141602</v>
      </c>
      <c r="G1223" s="65">
        <v>92039319</v>
      </c>
      <c r="H1223" s="63" t="s">
        <v>2859</v>
      </c>
      <c r="I1223" s="63" t="s">
        <v>2117</v>
      </c>
      <c r="J1223" s="61">
        <v>40</v>
      </c>
      <c r="K1223" s="60">
        <v>7500</v>
      </c>
      <c r="L1223" s="60">
        <f t="shared" si="27"/>
        <v>300000</v>
      </c>
      <c r="M1223" s="55" t="s">
        <v>66</v>
      </c>
    </row>
    <row r="1224" spans="2:13" ht="25.5" x14ac:dyDescent="0.2">
      <c r="B1224" s="68" t="s">
        <v>2819</v>
      </c>
      <c r="C1224" s="57" t="s">
        <v>134</v>
      </c>
      <c r="D1224" s="58" t="s">
        <v>2860</v>
      </c>
      <c r="E1224" s="56" t="s">
        <v>129</v>
      </c>
      <c r="F1224" s="65" t="s">
        <v>2861</v>
      </c>
      <c r="G1224" s="65" t="s">
        <v>2862</v>
      </c>
      <c r="H1224" s="63" t="s">
        <v>2863</v>
      </c>
      <c r="I1224" s="63" t="s">
        <v>2117</v>
      </c>
      <c r="J1224" s="61">
        <v>40</v>
      </c>
      <c r="K1224" s="60">
        <v>7500</v>
      </c>
      <c r="L1224" s="60">
        <f t="shared" si="27"/>
        <v>300000</v>
      </c>
      <c r="M1224" s="55" t="s">
        <v>66</v>
      </c>
    </row>
    <row r="1225" spans="2:13" x14ac:dyDescent="0.2">
      <c r="B1225" s="68" t="s">
        <v>2819</v>
      </c>
      <c r="C1225" s="57" t="s">
        <v>134</v>
      </c>
      <c r="D1225" s="58" t="s">
        <v>2864</v>
      </c>
      <c r="E1225" s="56" t="s">
        <v>812</v>
      </c>
      <c r="F1225" s="65">
        <v>42291802</v>
      </c>
      <c r="G1225" s="65" t="s">
        <v>2865</v>
      </c>
      <c r="H1225" s="63" t="s">
        <v>2866</v>
      </c>
      <c r="I1225" s="63" t="s">
        <v>2117</v>
      </c>
      <c r="J1225" s="61">
        <v>50</v>
      </c>
      <c r="K1225" s="60">
        <v>7500</v>
      </c>
      <c r="L1225" s="60">
        <f t="shared" si="27"/>
        <v>375000</v>
      </c>
      <c r="M1225" s="55" t="s">
        <v>66</v>
      </c>
    </row>
    <row r="1226" spans="2:13" x14ac:dyDescent="0.2">
      <c r="B1226" s="68" t="s">
        <v>2819</v>
      </c>
      <c r="C1226" s="57" t="s">
        <v>134</v>
      </c>
      <c r="D1226" s="58" t="s">
        <v>291</v>
      </c>
      <c r="E1226" s="56" t="s">
        <v>2867</v>
      </c>
      <c r="F1226" s="65" t="s">
        <v>2868</v>
      </c>
      <c r="G1226" s="65" t="s">
        <v>2869</v>
      </c>
      <c r="H1226" s="63" t="s">
        <v>2870</v>
      </c>
      <c r="I1226" s="63" t="s">
        <v>2117</v>
      </c>
      <c r="J1226" s="61">
        <v>20</v>
      </c>
      <c r="K1226" s="60">
        <v>4000</v>
      </c>
      <c r="L1226" s="60">
        <f t="shared" si="27"/>
        <v>80000</v>
      </c>
      <c r="M1226" s="55" t="s">
        <v>66</v>
      </c>
    </row>
    <row r="1227" spans="2:13" x14ac:dyDescent="0.2">
      <c r="B1227" s="68" t="s">
        <v>2819</v>
      </c>
      <c r="C1227" s="57" t="s">
        <v>134</v>
      </c>
      <c r="D1227" s="58" t="s">
        <v>139</v>
      </c>
      <c r="E1227" s="56" t="s">
        <v>919</v>
      </c>
      <c r="F1227" s="65" t="s">
        <v>2868</v>
      </c>
      <c r="G1227" s="65" t="s">
        <v>2871</v>
      </c>
      <c r="H1227" s="63" t="s">
        <v>2872</v>
      </c>
      <c r="I1227" s="63" t="s">
        <v>2117</v>
      </c>
      <c r="J1227" s="61">
        <v>100</v>
      </c>
      <c r="K1227" s="60">
        <v>1000</v>
      </c>
      <c r="L1227" s="60">
        <f t="shared" si="27"/>
        <v>100000</v>
      </c>
      <c r="M1227" s="55" t="s">
        <v>66</v>
      </c>
    </row>
    <row r="1228" spans="2:13" x14ac:dyDescent="0.2">
      <c r="B1228" s="68" t="s">
        <v>2819</v>
      </c>
      <c r="C1228" s="57" t="s">
        <v>134</v>
      </c>
      <c r="D1228" s="58" t="s">
        <v>139</v>
      </c>
      <c r="E1228" s="56" t="s">
        <v>919</v>
      </c>
      <c r="F1228" s="65" t="s">
        <v>2868</v>
      </c>
      <c r="G1228" s="65" t="s">
        <v>2871</v>
      </c>
      <c r="H1228" s="63" t="s">
        <v>2872</v>
      </c>
      <c r="I1228" s="63" t="s">
        <v>2117</v>
      </c>
      <c r="J1228" s="61">
        <v>100</v>
      </c>
      <c r="K1228" s="60">
        <v>1000</v>
      </c>
      <c r="L1228" s="60">
        <f t="shared" si="27"/>
        <v>100000</v>
      </c>
      <c r="M1228" s="55" t="s">
        <v>66</v>
      </c>
    </row>
    <row r="1229" spans="2:13" x14ac:dyDescent="0.2">
      <c r="B1229" s="68" t="s">
        <v>2819</v>
      </c>
      <c r="C1229" s="57" t="s">
        <v>134</v>
      </c>
      <c r="D1229" s="58" t="s">
        <v>139</v>
      </c>
      <c r="E1229" s="56" t="s">
        <v>919</v>
      </c>
      <c r="F1229" s="65" t="s">
        <v>2868</v>
      </c>
      <c r="G1229" s="65" t="s">
        <v>2871</v>
      </c>
      <c r="H1229" s="63" t="s">
        <v>2872</v>
      </c>
      <c r="I1229" s="63" t="s">
        <v>2117</v>
      </c>
      <c r="J1229" s="61">
        <v>100</v>
      </c>
      <c r="K1229" s="60">
        <v>1000</v>
      </c>
      <c r="L1229" s="60">
        <f t="shared" si="27"/>
        <v>100000</v>
      </c>
      <c r="M1229" s="55" t="s">
        <v>66</v>
      </c>
    </row>
    <row r="1230" spans="2:13" x14ac:dyDescent="0.2">
      <c r="B1230" s="68" t="s">
        <v>2819</v>
      </c>
      <c r="C1230" s="57" t="s">
        <v>134</v>
      </c>
      <c r="D1230" s="58" t="s">
        <v>139</v>
      </c>
      <c r="E1230" s="56" t="s">
        <v>2873</v>
      </c>
      <c r="F1230" s="65" t="s">
        <v>2874</v>
      </c>
      <c r="G1230" s="65">
        <v>92103799</v>
      </c>
      <c r="H1230" s="63" t="s">
        <v>2875</v>
      </c>
      <c r="I1230" s="63" t="s">
        <v>2117</v>
      </c>
      <c r="J1230" s="61">
        <v>25</v>
      </c>
      <c r="K1230" s="60">
        <v>6000</v>
      </c>
      <c r="L1230" s="60">
        <f t="shared" si="27"/>
        <v>150000</v>
      </c>
      <c r="M1230" s="55" t="s">
        <v>66</v>
      </c>
    </row>
    <row r="1231" spans="2:13" x14ac:dyDescent="0.2">
      <c r="B1231" s="68" t="s">
        <v>2819</v>
      </c>
      <c r="C1231" s="57" t="s">
        <v>134</v>
      </c>
      <c r="D1231" s="58" t="s">
        <v>139</v>
      </c>
      <c r="E1231" s="56" t="s">
        <v>2876</v>
      </c>
      <c r="F1231" s="65" t="s">
        <v>2877</v>
      </c>
      <c r="G1231" s="65" t="s">
        <v>2878</v>
      </c>
      <c r="H1231" s="63" t="s">
        <v>2879</v>
      </c>
      <c r="I1231" s="63" t="s">
        <v>2117</v>
      </c>
      <c r="J1231" s="61">
        <v>12</v>
      </c>
      <c r="K1231" s="60">
        <v>18000</v>
      </c>
      <c r="L1231" s="60">
        <f t="shared" si="27"/>
        <v>216000</v>
      </c>
      <c r="M1231" s="55" t="s">
        <v>66</v>
      </c>
    </row>
    <row r="1232" spans="2:13" x14ac:dyDescent="0.2">
      <c r="B1232" s="68" t="s">
        <v>2819</v>
      </c>
      <c r="C1232" s="57" t="s">
        <v>134</v>
      </c>
      <c r="D1232" s="58" t="s">
        <v>139</v>
      </c>
      <c r="E1232" s="56" t="s">
        <v>106</v>
      </c>
      <c r="F1232" s="65">
        <v>42151627</v>
      </c>
      <c r="G1232" s="65">
        <v>92082254</v>
      </c>
      <c r="H1232" s="63" t="s">
        <v>2880</v>
      </c>
      <c r="I1232" s="63" t="s">
        <v>2117</v>
      </c>
      <c r="J1232" s="61">
        <v>200</v>
      </c>
      <c r="K1232" s="60">
        <v>4000</v>
      </c>
      <c r="L1232" s="60">
        <f t="shared" si="27"/>
        <v>800000</v>
      </c>
      <c r="M1232" s="55" t="s">
        <v>66</v>
      </c>
    </row>
    <row r="1233" spans="2:13" x14ac:dyDescent="0.2">
      <c r="B1233" s="68" t="s">
        <v>2819</v>
      </c>
      <c r="C1233" s="57">
        <v>20401</v>
      </c>
      <c r="D1233" s="58" t="s">
        <v>139</v>
      </c>
      <c r="E1233" s="56" t="s">
        <v>990</v>
      </c>
      <c r="F1233" s="65">
        <v>42151627</v>
      </c>
      <c r="G1233" s="65">
        <v>92082257</v>
      </c>
      <c r="H1233" s="63" t="s">
        <v>2881</v>
      </c>
      <c r="I1233" s="63" t="s">
        <v>2117</v>
      </c>
      <c r="J1233" s="61">
        <v>100</v>
      </c>
      <c r="K1233" s="60">
        <v>2000</v>
      </c>
      <c r="L1233" s="60">
        <f>J1233*K1233</f>
        <v>200000</v>
      </c>
      <c r="M1233" s="55" t="s">
        <v>66</v>
      </c>
    </row>
    <row r="1234" spans="2:13" ht="25.5" x14ac:dyDescent="0.2">
      <c r="B1234" s="68" t="s">
        <v>2819</v>
      </c>
      <c r="C1234" s="57">
        <v>20401</v>
      </c>
      <c r="D1234" s="58" t="s">
        <v>139</v>
      </c>
      <c r="E1234" s="56" t="s">
        <v>2882</v>
      </c>
      <c r="F1234" s="65">
        <v>42151621</v>
      </c>
      <c r="G1234" s="65">
        <v>92103796</v>
      </c>
      <c r="H1234" s="63" t="s">
        <v>2883</v>
      </c>
      <c r="I1234" s="63" t="s">
        <v>2117</v>
      </c>
      <c r="J1234" s="61">
        <v>25</v>
      </c>
      <c r="K1234" s="60">
        <v>6000</v>
      </c>
      <c r="L1234" s="60">
        <f>J1234*K1234</f>
        <v>150000</v>
      </c>
      <c r="M1234" s="55" t="s">
        <v>66</v>
      </c>
    </row>
    <row r="1235" spans="2:13" x14ac:dyDescent="0.2">
      <c r="B1235" s="68" t="s">
        <v>2819</v>
      </c>
      <c r="C1235" s="57">
        <v>20401</v>
      </c>
      <c r="D1235" s="58" t="s">
        <v>139</v>
      </c>
      <c r="E1235" s="56" t="s">
        <v>2884</v>
      </c>
      <c r="F1235" s="65">
        <v>42151621</v>
      </c>
      <c r="G1235" s="65">
        <v>92103792</v>
      </c>
      <c r="H1235" s="63" t="s">
        <v>2885</v>
      </c>
      <c r="I1235" s="63" t="s">
        <v>2117</v>
      </c>
      <c r="J1235" s="61">
        <v>20</v>
      </c>
      <c r="K1235" s="60">
        <v>6000</v>
      </c>
      <c r="L1235" s="60">
        <f>J1235*K1235</f>
        <v>120000</v>
      </c>
      <c r="M1235" s="55" t="s">
        <v>66</v>
      </c>
    </row>
    <row r="1236" spans="2:13" x14ac:dyDescent="0.2">
      <c r="B1236" s="68" t="s">
        <v>2819</v>
      </c>
      <c r="C1236" s="57" t="s">
        <v>134</v>
      </c>
      <c r="D1236" s="58" t="s">
        <v>139</v>
      </c>
      <c r="E1236" s="56" t="s">
        <v>2886</v>
      </c>
      <c r="F1236" s="65" t="s">
        <v>2874</v>
      </c>
      <c r="G1236" s="65" t="s">
        <v>2887</v>
      </c>
      <c r="H1236" s="63" t="s">
        <v>2888</v>
      </c>
      <c r="I1236" s="63" t="s">
        <v>2117</v>
      </c>
      <c r="J1236" s="61">
        <v>25</v>
      </c>
      <c r="K1236" s="60">
        <v>6000</v>
      </c>
      <c r="L1236" s="60">
        <f t="shared" si="27"/>
        <v>150000</v>
      </c>
      <c r="M1236" s="55" t="s">
        <v>66</v>
      </c>
    </row>
    <row r="1237" spans="2:13" x14ac:dyDescent="0.2">
      <c r="B1237" s="68" t="s">
        <v>2819</v>
      </c>
      <c r="C1237" s="57" t="s">
        <v>134</v>
      </c>
      <c r="D1237" s="58" t="s">
        <v>139</v>
      </c>
      <c r="E1237" s="56" t="s">
        <v>323</v>
      </c>
      <c r="F1237" s="65" t="s">
        <v>2889</v>
      </c>
      <c r="G1237" s="65" t="s">
        <v>2890</v>
      </c>
      <c r="H1237" s="63" t="s">
        <v>2891</v>
      </c>
      <c r="I1237" s="63" t="s">
        <v>2117</v>
      </c>
      <c r="J1237" s="61">
        <v>25</v>
      </c>
      <c r="K1237" s="60">
        <v>6000</v>
      </c>
      <c r="L1237" s="60">
        <f t="shared" si="27"/>
        <v>150000</v>
      </c>
      <c r="M1237" s="55" t="s">
        <v>66</v>
      </c>
    </row>
    <row r="1238" spans="2:13" x14ac:dyDescent="0.2">
      <c r="B1238" s="68" t="s">
        <v>2819</v>
      </c>
      <c r="C1238" s="57" t="s">
        <v>134</v>
      </c>
      <c r="D1238" s="58" t="s">
        <v>139</v>
      </c>
      <c r="E1238" s="56" t="s">
        <v>903</v>
      </c>
      <c r="F1238" s="65" t="s">
        <v>2889</v>
      </c>
      <c r="G1238" s="65" t="s">
        <v>2890</v>
      </c>
      <c r="H1238" s="63" t="s">
        <v>2892</v>
      </c>
      <c r="I1238" s="63" t="s">
        <v>2117</v>
      </c>
      <c r="J1238" s="61">
        <v>25</v>
      </c>
      <c r="K1238" s="60">
        <v>6000</v>
      </c>
      <c r="L1238" s="60">
        <f t="shared" si="27"/>
        <v>150000</v>
      </c>
      <c r="M1238" s="55" t="s">
        <v>66</v>
      </c>
    </row>
    <row r="1239" spans="2:13" x14ac:dyDescent="0.2">
      <c r="B1239" s="68" t="s">
        <v>2819</v>
      </c>
      <c r="C1239" s="57" t="s">
        <v>134</v>
      </c>
      <c r="D1239" s="58" t="s">
        <v>139</v>
      </c>
      <c r="E1239" s="56" t="s">
        <v>2893</v>
      </c>
      <c r="F1239" s="65" t="s">
        <v>2894</v>
      </c>
      <c r="G1239" s="65" t="s">
        <v>2895</v>
      </c>
      <c r="H1239" s="63" t="s">
        <v>2896</v>
      </c>
      <c r="I1239" s="63" t="s">
        <v>2117</v>
      </c>
      <c r="J1239" s="61">
        <v>15</v>
      </c>
      <c r="K1239" s="60">
        <v>6000</v>
      </c>
      <c r="L1239" s="60">
        <f t="shared" si="27"/>
        <v>90000</v>
      </c>
      <c r="M1239" s="55" t="s">
        <v>66</v>
      </c>
    </row>
    <row r="1240" spans="2:13" x14ac:dyDescent="0.2">
      <c r="B1240" s="68" t="s">
        <v>2819</v>
      </c>
      <c r="C1240" s="57" t="s">
        <v>134</v>
      </c>
      <c r="D1240" s="58" t="s">
        <v>139</v>
      </c>
      <c r="E1240" s="56" t="s">
        <v>2897</v>
      </c>
      <c r="F1240" s="65" t="s">
        <v>2898</v>
      </c>
      <c r="G1240" s="65" t="s">
        <v>2899</v>
      </c>
      <c r="H1240" s="63" t="s">
        <v>2900</v>
      </c>
      <c r="I1240" s="63" t="s">
        <v>2117</v>
      </c>
      <c r="J1240" s="61">
        <v>20</v>
      </c>
      <c r="K1240" s="60">
        <v>2000</v>
      </c>
      <c r="L1240" s="60">
        <f t="shared" si="27"/>
        <v>40000</v>
      </c>
      <c r="M1240" s="55" t="s">
        <v>66</v>
      </c>
    </row>
    <row r="1241" spans="2:13" x14ac:dyDescent="0.2">
      <c r="B1241" s="68" t="s">
        <v>2819</v>
      </c>
      <c r="C1241" s="57" t="s">
        <v>134</v>
      </c>
      <c r="D1241" s="58" t="s">
        <v>139</v>
      </c>
      <c r="E1241" s="56" t="s">
        <v>2901</v>
      </c>
      <c r="F1241" s="65" t="s">
        <v>2902</v>
      </c>
      <c r="G1241" s="65" t="s">
        <v>2903</v>
      </c>
      <c r="H1241" s="63" t="s">
        <v>2904</v>
      </c>
      <c r="I1241" s="63" t="s">
        <v>2117</v>
      </c>
      <c r="J1241" s="61">
        <v>20</v>
      </c>
      <c r="K1241" s="60">
        <v>2600</v>
      </c>
      <c r="L1241" s="60">
        <f t="shared" si="27"/>
        <v>52000</v>
      </c>
      <c r="M1241" s="55" t="s">
        <v>66</v>
      </c>
    </row>
    <row r="1242" spans="2:13" x14ac:dyDescent="0.2">
      <c r="B1242" s="68" t="s">
        <v>2819</v>
      </c>
      <c r="C1242" s="57" t="s">
        <v>134</v>
      </c>
      <c r="D1242" s="58" t="s">
        <v>139</v>
      </c>
      <c r="E1242" s="56" t="s">
        <v>2905</v>
      </c>
      <c r="F1242" s="65" t="s">
        <v>2874</v>
      </c>
      <c r="G1242" s="65" t="s">
        <v>2906</v>
      </c>
      <c r="H1242" s="63" t="s">
        <v>2907</v>
      </c>
      <c r="I1242" s="63" t="s">
        <v>2117</v>
      </c>
      <c r="J1242" s="61">
        <v>2</v>
      </c>
      <c r="K1242" s="60">
        <v>8000</v>
      </c>
      <c r="L1242" s="60">
        <f t="shared" si="27"/>
        <v>16000</v>
      </c>
      <c r="M1242" s="55" t="s">
        <v>66</v>
      </c>
    </row>
    <row r="1243" spans="2:13" x14ac:dyDescent="0.2">
      <c r="B1243" s="68" t="s">
        <v>2819</v>
      </c>
      <c r="C1243" s="57" t="s">
        <v>134</v>
      </c>
      <c r="D1243" s="58" t="s">
        <v>139</v>
      </c>
      <c r="E1243" s="56" t="s">
        <v>2908</v>
      </c>
      <c r="F1243" s="65" t="s">
        <v>2874</v>
      </c>
      <c r="G1243" s="65" t="s">
        <v>2909</v>
      </c>
      <c r="H1243" s="63" t="s">
        <v>2910</v>
      </c>
      <c r="I1243" s="63" t="s">
        <v>2117</v>
      </c>
      <c r="J1243" s="61">
        <v>5</v>
      </c>
      <c r="K1243" s="60">
        <v>7000</v>
      </c>
      <c r="L1243" s="60">
        <f t="shared" si="27"/>
        <v>35000</v>
      </c>
      <c r="M1243" s="55" t="s">
        <v>66</v>
      </c>
    </row>
    <row r="1244" spans="2:13" x14ac:dyDescent="0.2">
      <c r="B1244" s="68" t="s">
        <v>2819</v>
      </c>
      <c r="C1244" s="57" t="s">
        <v>134</v>
      </c>
      <c r="D1244" s="58" t="s">
        <v>139</v>
      </c>
      <c r="E1244" s="56" t="s">
        <v>2911</v>
      </c>
      <c r="F1244" s="65" t="s">
        <v>2874</v>
      </c>
      <c r="G1244" s="65" t="s">
        <v>2912</v>
      </c>
      <c r="H1244" s="63" t="s">
        <v>2913</v>
      </c>
      <c r="I1244" s="63" t="s">
        <v>2117</v>
      </c>
      <c r="J1244" s="61">
        <v>25</v>
      </c>
      <c r="K1244" s="60">
        <v>6500</v>
      </c>
      <c r="L1244" s="60">
        <f t="shared" si="27"/>
        <v>162500</v>
      </c>
      <c r="M1244" s="55" t="s">
        <v>66</v>
      </c>
    </row>
    <row r="1245" spans="2:13" x14ac:dyDescent="0.2">
      <c r="B1245" s="68" t="s">
        <v>2819</v>
      </c>
      <c r="C1245" s="57" t="s">
        <v>134</v>
      </c>
      <c r="D1245" s="58" t="s">
        <v>139</v>
      </c>
      <c r="E1245" s="56" t="s">
        <v>2914</v>
      </c>
      <c r="F1245" s="65" t="s">
        <v>2915</v>
      </c>
      <c r="G1245" s="65" t="s">
        <v>2916</v>
      </c>
      <c r="H1245" s="63" t="s">
        <v>2917</v>
      </c>
      <c r="I1245" s="63" t="s">
        <v>2117</v>
      </c>
      <c r="J1245" s="61">
        <v>10</v>
      </c>
      <c r="K1245" s="60">
        <v>7000</v>
      </c>
      <c r="L1245" s="60">
        <f t="shared" si="27"/>
        <v>70000</v>
      </c>
      <c r="M1245" s="55" t="s">
        <v>66</v>
      </c>
    </row>
    <row r="1246" spans="2:13" x14ac:dyDescent="0.2">
      <c r="B1246" s="68" t="s">
        <v>2819</v>
      </c>
      <c r="C1246" s="57" t="s">
        <v>134</v>
      </c>
      <c r="D1246" s="58" t="s">
        <v>139</v>
      </c>
      <c r="E1246" s="56" t="s">
        <v>2918</v>
      </c>
      <c r="F1246" s="65" t="s">
        <v>2919</v>
      </c>
      <c r="G1246" s="65" t="s">
        <v>2865</v>
      </c>
      <c r="H1246" s="63" t="s">
        <v>2920</v>
      </c>
      <c r="I1246" s="63" t="s">
        <v>2117</v>
      </c>
      <c r="J1246" s="61">
        <v>5</v>
      </c>
      <c r="K1246" s="60">
        <v>1000</v>
      </c>
      <c r="L1246" s="60">
        <f t="shared" si="27"/>
        <v>5000</v>
      </c>
      <c r="M1246" s="55" t="s">
        <v>66</v>
      </c>
    </row>
    <row r="1247" spans="2:13" x14ac:dyDescent="0.2">
      <c r="B1247" s="68" t="s">
        <v>2819</v>
      </c>
      <c r="C1247" s="57" t="s">
        <v>134</v>
      </c>
      <c r="D1247" s="58" t="s">
        <v>139</v>
      </c>
      <c r="E1247" s="56" t="s">
        <v>2921</v>
      </c>
      <c r="F1247" s="65" t="s">
        <v>2877</v>
      </c>
      <c r="G1247" s="65" t="s">
        <v>2922</v>
      </c>
      <c r="H1247" s="63" t="s">
        <v>2923</v>
      </c>
      <c r="I1247" s="63" t="s">
        <v>2117</v>
      </c>
      <c r="J1247" s="61">
        <v>3</v>
      </c>
      <c r="K1247" s="60">
        <v>180000</v>
      </c>
      <c r="L1247" s="60">
        <f t="shared" si="27"/>
        <v>540000</v>
      </c>
      <c r="M1247" s="55" t="s">
        <v>66</v>
      </c>
    </row>
    <row r="1248" spans="2:13" ht="25.5" x14ac:dyDescent="0.2">
      <c r="B1248" s="68" t="s">
        <v>2819</v>
      </c>
      <c r="C1248" s="57" t="s">
        <v>134</v>
      </c>
      <c r="D1248" s="58" t="s">
        <v>1164</v>
      </c>
      <c r="E1248" s="56" t="s">
        <v>338</v>
      </c>
      <c r="F1248" s="65" t="s">
        <v>2919</v>
      </c>
      <c r="G1248" s="65" t="s">
        <v>2924</v>
      </c>
      <c r="H1248" s="63" t="s">
        <v>2925</v>
      </c>
      <c r="I1248" s="63" t="s">
        <v>2117</v>
      </c>
      <c r="J1248" s="61">
        <v>5</v>
      </c>
      <c r="K1248" s="60">
        <v>7000</v>
      </c>
      <c r="L1248" s="60">
        <f t="shared" si="27"/>
        <v>35000</v>
      </c>
      <c r="M1248" s="55" t="s">
        <v>66</v>
      </c>
    </row>
    <row r="1249" spans="2:13" ht="25.5" x14ac:dyDescent="0.2">
      <c r="B1249" s="68" t="s">
        <v>2819</v>
      </c>
      <c r="C1249" s="57" t="s">
        <v>134</v>
      </c>
      <c r="D1249" s="58" t="s">
        <v>1164</v>
      </c>
      <c r="E1249" s="56" t="s">
        <v>338</v>
      </c>
      <c r="F1249" s="65" t="s">
        <v>2926</v>
      </c>
      <c r="G1249" s="65" t="s">
        <v>2927</v>
      </c>
      <c r="H1249" s="63" t="s">
        <v>2928</v>
      </c>
      <c r="I1249" s="63" t="s">
        <v>2117</v>
      </c>
      <c r="J1249" s="61">
        <v>15</v>
      </c>
      <c r="K1249" s="60">
        <v>6000</v>
      </c>
      <c r="L1249" s="60">
        <f t="shared" si="27"/>
        <v>90000</v>
      </c>
      <c r="M1249" s="55" t="s">
        <v>66</v>
      </c>
    </row>
    <row r="1250" spans="2:13" x14ac:dyDescent="0.2">
      <c r="B1250" s="68" t="s">
        <v>2819</v>
      </c>
      <c r="C1250" s="57" t="s">
        <v>134</v>
      </c>
      <c r="D1250" s="58" t="s">
        <v>1164</v>
      </c>
      <c r="E1250" s="56" t="s">
        <v>362</v>
      </c>
      <c r="F1250" s="65" t="s">
        <v>2929</v>
      </c>
      <c r="G1250" s="65" t="s">
        <v>2930</v>
      </c>
      <c r="H1250" s="63" t="s">
        <v>2931</v>
      </c>
      <c r="I1250" s="63" t="s">
        <v>150</v>
      </c>
      <c r="J1250" s="61">
        <v>60</v>
      </c>
      <c r="K1250" s="60">
        <v>8000</v>
      </c>
      <c r="L1250" s="60">
        <f t="shared" si="27"/>
        <v>480000</v>
      </c>
      <c r="M1250" s="55" t="s">
        <v>66</v>
      </c>
    </row>
    <row r="1251" spans="2:13" ht="25.5" x14ac:dyDescent="0.2">
      <c r="B1251" s="68" t="s">
        <v>2819</v>
      </c>
      <c r="C1251" s="57" t="s">
        <v>134</v>
      </c>
      <c r="D1251" s="58" t="s">
        <v>2932</v>
      </c>
      <c r="E1251" s="56" t="s">
        <v>246</v>
      </c>
      <c r="F1251" s="65" t="s">
        <v>2933</v>
      </c>
      <c r="G1251" s="65" t="s">
        <v>2934</v>
      </c>
      <c r="H1251" s="63" t="s">
        <v>2935</v>
      </c>
      <c r="I1251" s="63" t="s">
        <v>2117</v>
      </c>
      <c r="J1251" s="61">
        <v>40</v>
      </c>
      <c r="K1251" s="60">
        <v>175000</v>
      </c>
      <c r="L1251" s="60">
        <f t="shared" si="27"/>
        <v>7000000</v>
      </c>
      <c r="M1251" s="55" t="s">
        <v>66</v>
      </c>
    </row>
    <row r="1252" spans="2:13" x14ac:dyDescent="0.2">
      <c r="B1252" s="68" t="s">
        <v>2819</v>
      </c>
      <c r="C1252" s="57" t="s">
        <v>134</v>
      </c>
      <c r="D1252" s="58" t="s">
        <v>2932</v>
      </c>
      <c r="E1252" s="56" t="s">
        <v>2936</v>
      </c>
      <c r="F1252" s="65" t="s">
        <v>2933</v>
      </c>
      <c r="G1252" s="65" t="s">
        <v>2937</v>
      </c>
      <c r="H1252" s="63" t="s">
        <v>2938</v>
      </c>
      <c r="I1252" s="63" t="s">
        <v>2117</v>
      </c>
      <c r="J1252" s="61">
        <v>5</v>
      </c>
      <c r="K1252" s="60">
        <v>175000</v>
      </c>
      <c r="L1252" s="60">
        <f t="shared" si="27"/>
        <v>875000</v>
      </c>
      <c r="M1252" s="55" t="s">
        <v>66</v>
      </c>
    </row>
    <row r="1253" spans="2:13" x14ac:dyDescent="0.2">
      <c r="B1253" s="68" t="s">
        <v>2819</v>
      </c>
      <c r="C1253" s="57" t="s">
        <v>134</v>
      </c>
      <c r="D1253" s="58" t="s">
        <v>2695</v>
      </c>
      <c r="E1253" s="56" t="s">
        <v>159</v>
      </c>
      <c r="F1253" s="65" t="s">
        <v>2939</v>
      </c>
      <c r="G1253" s="65" t="s">
        <v>2940</v>
      </c>
      <c r="H1253" s="63" t="s">
        <v>2941</v>
      </c>
      <c r="I1253" s="63" t="s">
        <v>2117</v>
      </c>
      <c r="J1253" s="61">
        <v>30</v>
      </c>
      <c r="K1253" s="60">
        <v>4000</v>
      </c>
      <c r="L1253" s="60">
        <f t="shared" si="27"/>
        <v>120000</v>
      </c>
      <c r="M1253" s="55" t="s">
        <v>66</v>
      </c>
    </row>
    <row r="1254" spans="2:13" x14ac:dyDescent="0.2">
      <c r="B1254" s="68" t="s">
        <v>2819</v>
      </c>
      <c r="C1254" s="57" t="s">
        <v>134</v>
      </c>
      <c r="D1254" s="58" t="s">
        <v>2860</v>
      </c>
      <c r="E1254" s="56" t="s">
        <v>215</v>
      </c>
      <c r="F1254" s="65" t="s">
        <v>2861</v>
      </c>
      <c r="G1254" s="65" t="s">
        <v>2942</v>
      </c>
      <c r="H1254" s="63" t="s">
        <v>2943</v>
      </c>
      <c r="I1254" s="63" t="s">
        <v>2117</v>
      </c>
      <c r="J1254" s="61">
        <v>50</v>
      </c>
      <c r="K1254" s="60">
        <v>7500</v>
      </c>
      <c r="L1254" s="60">
        <f t="shared" si="27"/>
        <v>375000</v>
      </c>
      <c r="M1254" s="55" t="s">
        <v>66</v>
      </c>
    </row>
    <row r="1255" spans="2:13" ht="25.5" x14ac:dyDescent="0.2">
      <c r="B1255" s="68" t="s">
        <v>2819</v>
      </c>
      <c r="C1255" s="57" t="s">
        <v>134</v>
      </c>
      <c r="D1255" s="58" t="s">
        <v>1618</v>
      </c>
      <c r="E1255" s="56" t="s">
        <v>742</v>
      </c>
      <c r="F1255" s="65" t="s">
        <v>2944</v>
      </c>
      <c r="G1255" s="65" t="s">
        <v>2945</v>
      </c>
      <c r="H1255" s="63" t="s">
        <v>2946</v>
      </c>
      <c r="I1255" s="63" t="s">
        <v>2117</v>
      </c>
      <c r="J1255" s="61">
        <v>2</v>
      </c>
      <c r="K1255" s="60">
        <v>15000</v>
      </c>
      <c r="L1255" s="60">
        <f t="shared" si="27"/>
        <v>30000</v>
      </c>
      <c r="M1255" s="55" t="s">
        <v>66</v>
      </c>
    </row>
    <row r="1256" spans="2:13" ht="25.5" x14ac:dyDescent="0.2">
      <c r="B1256" s="68" t="s">
        <v>2819</v>
      </c>
      <c r="C1256" s="57" t="s">
        <v>134</v>
      </c>
      <c r="D1256" s="58" t="s">
        <v>139</v>
      </c>
      <c r="E1256" s="56" t="s">
        <v>2947</v>
      </c>
      <c r="F1256" s="65" t="s">
        <v>2874</v>
      </c>
      <c r="G1256" s="65" t="s">
        <v>2887</v>
      </c>
      <c r="H1256" s="63" t="s">
        <v>2948</v>
      </c>
      <c r="I1256" s="63" t="s">
        <v>2117</v>
      </c>
      <c r="J1256" s="61">
        <v>10</v>
      </c>
      <c r="K1256" s="60">
        <v>7000</v>
      </c>
      <c r="L1256" s="60">
        <f t="shared" si="27"/>
        <v>70000</v>
      </c>
      <c r="M1256" s="55" t="s">
        <v>66</v>
      </c>
    </row>
    <row r="1257" spans="2:13" x14ac:dyDescent="0.2">
      <c r="B1257" s="68" t="s">
        <v>2819</v>
      </c>
      <c r="C1257" s="57" t="s">
        <v>134</v>
      </c>
      <c r="D1257" s="58" t="s">
        <v>139</v>
      </c>
      <c r="E1257" s="56" t="s">
        <v>166</v>
      </c>
      <c r="F1257" s="65" t="s">
        <v>2949</v>
      </c>
      <c r="G1257" s="65" t="s">
        <v>2950</v>
      </c>
      <c r="H1257" s="63" t="s">
        <v>2951</v>
      </c>
      <c r="I1257" s="63" t="s">
        <v>2117</v>
      </c>
      <c r="J1257" s="61">
        <v>40</v>
      </c>
      <c r="K1257" s="60">
        <v>17000</v>
      </c>
      <c r="L1257" s="60">
        <f t="shared" si="27"/>
        <v>680000</v>
      </c>
      <c r="M1257" s="55" t="s">
        <v>66</v>
      </c>
    </row>
    <row r="1258" spans="2:13" ht="25.5" x14ac:dyDescent="0.2">
      <c r="B1258" s="68" t="s">
        <v>2819</v>
      </c>
      <c r="C1258" s="57" t="s">
        <v>134</v>
      </c>
      <c r="D1258" s="58" t="s">
        <v>238</v>
      </c>
      <c r="E1258" s="56" t="s">
        <v>2952</v>
      </c>
      <c r="F1258" s="65" t="s">
        <v>2953</v>
      </c>
      <c r="G1258" s="65" t="s">
        <v>2954</v>
      </c>
      <c r="H1258" s="63" t="s">
        <v>2955</v>
      </c>
      <c r="I1258" s="63" t="s">
        <v>2117</v>
      </c>
      <c r="J1258" s="61">
        <v>15</v>
      </c>
      <c r="K1258" s="60">
        <v>3000</v>
      </c>
      <c r="L1258" s="60">
        <f t="shared" si="27"/>
        <v>45000</v>
      </c>
      <c r="M1258" s="55" t="s">
        <v>66</v>
      </c>
    </row>
    <row r="1259" spans="2:13" ht="25.5" x14ac:dyDescent="0.2">
      <c r="B1259" s="68" t="s">
        <v>2819</v>
      </c>
      <c r="C1259" s="57" t="s">
        <v>134</v>
      </c>
      <c r="D1259" s="58" t="s">
        <v>238</v>
      </c>
      <c r="E1259" s="56" t="s">
        <v>2952</v>
      </c>
      <c r="F1259" s="65" t="s">
        <v>2953</v>
      </c>
      <c r="G1259" s="65" t="s">
        <v>2954</v>
      </c>
      <c r="H1259" s="63" t="s">
        <v>2956</v>
      </c>
      <c r="I1259" s="63" t="s">
        <v>2117</v>
      </c>
      <c r="J1259" s="61">
        <v>10</v>
      </c>
      <c r="K1259" s="60">
        <v>2000</v>
      </c>
      <c r="L1259" s="60">
        <f t="shared" si="27"/>
        <v>20000</v>
      </c>
      <c r="M1259" s="55" t="s">
        <v>66</v>
      </c>
    </row>
    <row r="1260" spans="2:13" ht="25.5" x14ac:dyDescent="0.2">
      <c r="B1260" s="68" t="s">
        <v>2819</v>
      </c>
      <c r="C1260" s="57" t="s">
        <v>134</v>
      </c>
      <c r="D1260" s="58" t="s">
        <v>238</v>
      </c>
      <c r="E1260" s="56" t="s">
        <v>2952</v>
      </c>
      <c r="F1260" s="65" t="s">
        <v>2957</v>
      </c>
      <c r="G1260" s="65" t="s">
        <v>2958</v>
      </c>
      <c r="H1260" s="63" t="s">
        <v>2959</v>
      </c>
      <c r="I1260" s="63" t="s">
        <v>2117</v>
      </c>
      <c r="J1260" s="61">
        <v>6</v>
      </c>
      <c r="K1260" s="60">
        <v>3600</v>
      </c>
      <c r="L1260" s="60">
        <f t="shared" si="27"/>
        <v>21600</v>
      </c>
      <c r="M1260" s="55" t="s">
        <v>66</v>
      </c>
    </row>
    <row r="1261" spans="2:13" ht="25.5" x14ac:dyDescent="0.2">
      <c r="B1261" s="68" t="s">
        <v>2819</v>
      </c>
      <c r="C1261" s="57" t="s">
        <v>134</v>
      </c>
      <c r="D1261" s="58" t="s">
        <v>238</v>
      </c>
      <c r="E1261" s="56" t="s">
        <v>2952</v>
      </c>
      <c r="F1261" s="65" t="s">
        <v>2953</v>
      </c>
      <c r="G1261" s="65" t="s">
        <v>2954</v>
      </c>
      <c r="H1261" s="63" t="s">
        <v>2960</v>
      </c>
      <c r="I1261" s="63" t="s">
        <v>2117</v>
      </c>
      <c r="J1261" s="61">
        <v>10</v>
      </c>
      <c r="K1261" s="60">
        <v>2000</v>
      </c>
      <c r="L1261" s="60">
        <f t="shared" si="27"/>
        <v>20000</v>
      </c>
      <c r="M1261" s="55" t="s">
        <v>66</v>
      </c>
    </row>
    <row r="1262" spans="2:13" ht="38.25" x14ac:dyDescent="0.2">
      <c r="B1262" s="68" t="s">
        <v>2819</v>
      </c>
      <c r="C1262" s="57">
        <v>20401</v>
      </c>
      <c r="D1262" s="58" t="s">
        <v>1164</v>
      </c>
      <c r="E1262" s="56" t="s">
        <v>2961</v>
      </c>
      <c r="F1262" s="65" t="s">
        <v>2926</v>
      </c>
      <c r="G1262" s="65" t="s">
        <v>2962</v>
      </c>
      <c r="H1262" s="63" t="s">
        <v>2963</v>
      </c>
      <c r="I1262" s="63" t="s">
        <v>2117</v>
      </c>
      <c r="J1262" s="61">
        <v>10</v>
      </c>
      <c r="K1262" s="60">
        <v>15000</v>
      </c>
      <c r="L1262" s="60">
        <f t="shared" si="27"/>
        <v>150000</v>
      </c>
      <c r="M1262" s="55" t="s">
        <v>66</v>
      </c>
    </row>
    <row r="1263" spans="2:13" x14ac:dyDescent="0.2">
      <c r="B1263" s="68" t="s">
        <v>2819</v>
      </c>
      <c r="C1263" s="57">
        <v>20401</v>
      </c>
      <c r="D1263" s="58" t="s">
        <v>139</v>
      </c>
      <c r="E1263" s="56" t="s">
        <v>966</v>
      </c>
      <c r="F1263" s="65" t="s">
        <v>2964</v>
      </c>
      <c r="G1263" s="65" t="s">
        <v>2965</v>
      </c>
      <c r="H1263" s="63" t="s">
        <v>2966</v>
      </c>
      <c r="I1263" s="63" t="s">
        <v>2117</v>
      </c>
      <c r="J1263" s="61">
        <v>10</v>
      </c>
      <c r="K1263" s="60">
        <v>15000</v>
      </c>
      <c r="L1263" s="60">
        <f t="shared" si="27"/>
        <v>150000</v>
      </c>
      <c r="M1263" s="55" t="s">
        <v>66</v>
      </c>
    </row>
    <row r="1264" spans="2:13" ht="25.5" x14ac:dyDescent="0.2">
      <c r="B1264" s="68" t="s">
        <v>2819</v>
      </c>
      <c r="C1264" s="57">
        <v>20401</v>
      </c>
      <c r="D1264" s="58" t="s">
        <v>2860</v>
      </c>
      <c r="E1264" s="56" t="s">
        <v>215</v>
      </c>
      <c r="F1264" s="65" t="s">
        <v>2861</v>
      </c>
      <c r="G1264" s="65" t="s">
        <v>2862</v>
      </c>
      <c r="H1264" s="63" t="s">
        <v>2863</v>
      </c>
      <c r="I1264" s="63" t="s">
        <v>2117</v>
      </c>
      <c r="J1264" s="61">
        <v>150</v>
      </c>
      <c r="K1264" s="60">
        <v>3000</v>
      </c>
      <c r="L1264" s="60">
        <f t="shared" si="27"/>
        <v>450000</v>
      </c>
      <c r="M1264" s="55" t="s">
        <v>66</v>
      </c>
    </row>
    <row r="1265" spans="2:13" x14ac:dyDescent="0.2">
      <c r="B1265" s="68" t="s">
        <v>2819</v>
      </c>
      <c r="C1265" s="57">
        <v>20401</v>
      </c>
      <c r="D1265" s="58" t="s">
        <v>208</v>
      </c>
      <c r="E1265" s="56" t="s">
        <v>2857</v>
      </c>
      <c r="F1265" s="65" t="s">
        <v>2967</v>
      </c>
      <c r="G1265" s="65" t="s">
        <v>2968</v>
      </c>
      <c r="H1265" s="63" t="s">
        <v>2969</v>
      </c>
      <c r="I1265" s="63" t="s">
        <v>2117</v>
      </c>
      <c r="J1265" s="61">
        <v>10</v>
      </c>
      <c r="K1265" s="60">
        <v>48000</v>
      </c>
      <c r="L1265" s="60">
        <f t="shared" si="27"/>
        <v>480000</v>
      </c>
      <c r="M1265" s="55" t="s">
        <v>66</v>
      </c>
    </row>
    <row r="1266" spans="2:13" x14ac:dyDescent="0.2">
      <c r="B1266" s="68" t="s">
        <v>2819</v>
      </c>
      <c r="C1266" s="57">
        <v>29902</v>
      </c>
      <c r="D1266" s="58" t="s">
        <v>238</v>
      </c>
      <c r="E1266" s="56" t="s">
        <v>173</v>
      </c>
      <c r="F1266" s="65" t="s">
        <v>2970</v>
      </c>
      <c r="G1266" s="65" t="s">
        <v>2971</v>
      </c>
      <c r="H1266" s="63" t="s">
        <v>2972</v>
      </c>
      <c r="I1266" s="63" t="s">
        <v>2117</v>
      </c>
      <c r="J1266" s="61">
        <v>10</v>
      </c>
      <c r="K1266" s="60">
        <v>8500</v>
      </c>
      <c r="L1266" s="60">
        <f t="shared" si="27"/>
        <v>85000</v>
      </c>
      <c r="M1266" s="55" t="s">
        <v>66</v>
      </c>
    </row>
    <row r="1267" spans="2:13" x14ac:dyDescent="0.2">
      <c r="B1267" s="68" t="s">
        <v>2819</v>
      </c>
      <c r="C1267" s="57">
        <v>29902</v>
      </c>
      <c r="D1267" s="58" t="s">
        <v>238</v>
      </c>
      <c r="E1267" s="56" t="s">
        <v>79</v>
      </c>
      <c r="F1267" s="65" t="s">
        <v>2973</v>
      </c>
      <c r="G1267" s="65" t="s">
        <v>2974</v>
      </c>
      <c r="H1267" s="63" t="s">
        <v>2975</v>
      </c>
      <c r="I1267" s="63" t="s">
        <v>2117</v>
      </c>
      <c r="J1267" s="61">
        <v>10</v>
      </c>
      <c r="K1267" s="60">
        <v>18900</v>
      </c>
      <c r="L1267" s="60">
        <f t="shared" si="27"/>
        <v>189000</v>
      </c>
      <c r="M1267" s="55" t="s">
        <v>66</v>
      </c>
    </row>
    <row r="1268" spans="2:13" x14ac:dyDescent="0.2">
      <c r="B1268" s="68" t="s">
        <v>2819</v>
      </c>
      <c r="C1268" s="57" t="s">
        <v>212</v>
      </c>
      <c r="D1268" s="58" t="s">
        <v>238</v>
      </c>
      <c r="E1268" s="56" t="s">
        <v>2976</v>
      </c>
      <c r="F1268" s="65" t="s">
        <v>2977</v>
      </c>
      <c r="G1268" s="65" t="s">
        <v>2978</v>
      </c>
      <c r="H1268" s="63" t="s">
        <v>2979</v>
      </c>
      <c r="I1268" s="63" t="s">
        <v>2117</v>
      </c>
      <c r="J1268" s="61">
        <v>100</v>
      </c>
      <c r="K1268" s="60">
        <v>6500</v>
      </c>
      <c r="L1268" s="60">
        <f t="shared" si="27"/>
        <v>650000</v>
      </c>
      <c r="M1268" s="55" t="s">
        <v>66</v>
      </c>
    </row>
    <row r="1269" spans="2:13" ht="25.5" x14ac:dyDescent="0.2">
      <c r="B1269" s="68" t="s">
        <v>2819</v>
      </c>
      <c r="C1269" s="57" t="s">
        <v>212</v>
      </c>
      <c r="D1269" s="58" t="s">
        <v>238</v>
      </c>
      <c r="E1269" s="56" t="s">
        <v>87</v>
      </c>
      <c r="F1269" s="65" t="s">
        <v>2980</v>
      </c>
      <c r="G1269" s="65" t="s">
        <v>2981</v>
      </c>
      <c r="H1269" s="63" t="s">
        <v>2982</v>
      </c>
      <c r="I1269" s="63" t="s">
        <v>4180</v>
      </c>
      <c r="J1269" s="61">
        <v>1000</v>
      </c>
      <c r="K1269" s="60">
        <v>550</v>
      </c>
      <c r="L1269" s="60">
        <f t="shared" ref="L1269:L1313" si="28">J1269*K1269</f>
        <v>550000</v>
      </c>
      <c r="M1269" s="55" t="s">
        <v>66</v>
      </c>
    </row>
    <row r="1270" spans="2:13" x14ac:dyDescent="0.2">
      <c r="B1270" s="68" t="s">
        <v>2819</v>
      </c>
      <c r="C1270" s="57" t="s">
        <v>212</v>
      </c>
      <c r="D1270" s="58" t="s">
        <v>2983</v>
      </c>
      <c r="E1270" s="56" t="s">
        <v>2984</v>
      </c>
      <c r="F1270" s="65" t="s">
        <v>2985</v>
      </c>
      <c r="G1270" s="65" t="s">
        <v>2986</v>
      </c>
      <c r="H1270" s="63" t="s">
        <v>2987</v>
      </c>
      <c r="I1270" s="63" t="s">
        <v>2117</v>
      </c>
      <c r="J1270" s="61">
        <v>25000</v>
      </c>
      <c r="K1270" s="60">
        <v>80</v>
      </c>
      <c r="L1270" s="60">
        <f t="shared" si="28"/>
        <v>2000000</v>
      </c>
      <c r="M1270" s="55" t="s">
        <v>66</v>
      </c>
    </row>
    <row r="1271" spans="2:13" x14ac:dyDescent="0.2">
      <c r="B1271" s="68" t="s">
        <v>2819</v>
      </c>
      <c r="C1271" s="57" t="s">
        <v>212</v>
      </c>
      <c r="D1271" s="58" t="s">
        <v>109</v>
      </c>
      <c r="E1271" s="56" t="s">
        <v>133</v>
      </c>
      <c r="F1271" s="65" t="s">
        <v>2988</v>
      </c>
      <c r="G1271" s="65" t="s">
        <v>2989</v>
      </c>
      <c r="H1271" s="63" t="s">
        <v>2990</v>
      </c>
      <c r="I1271" s="63" t="s">
        <v>2117</v>
      </c>
      <c r="J1271" s="61">
        <v>1000</v>
      </c>
      <c r="K1271" s="60">
        <v>200</v>
      </c>
      <c r="L1271" s="60">
        <f t="shared" si="28"/>
        <v>200000</v>
      </c>
      <c r="M1271" s="55" t="s">
        <v>66</v>
      </c>
    </row>
    <row r="1272" spans="2:13" x14ac:dyDescent="0.2">
      <c r="B1272" s="68" t="s">
        <v>2819</v>
      </c>
      <c r="C1272" s="57" t="s">
        <v>212</v>
      </c>
      <c r="D1272" s="58" t="s">
        <v>238</v>
      </c>
      <c r="E1272" s="56" t="s">
        <v>2991</v>
      </c>
      <c r="F1272" s="65" t="s">
        <v>2992</v>
      </c>
      <c r="G1272" s="65" t="s">
        <v>2993</v>
      </c>
      <c r="H1272" s="63" t="s">
        <v>2994</v>
      </c>
      <c r="I1272" s="63" t="s">
        <v>2117</v>
      </c>
      <c r="J1272" s="61">
        <v>150</v>
      </c>
      <c r="K1272" s="60">
        <v>14000</v>
      </c>
      <c r="L1272" s="60">
        <f t="shared" si="28"/>
        <v>2100000</v>
      </c>
      <c r="M1272" s="55" t="s">
        <v>66</v>
      </c>
    </row>
    <row r="1273" spans="2:13" x14ac:dyDescent="0.2">
      <c r="B1273" s="68" t="s">
        <v>2819</v>
      </c>
      <c r="C1273" s="57" t="s">
        <v>212</v>
      </c>
      <c r="D1273" s="58" t="s">
        <v>105</v>
      </c>
      <c r="E1273" s="56" t="s">
        <v>97</v>
      </c>
      <c r="F1273" s="65" t="s">
        <v>2995</v>
      </c>
      <c r="G1273" s="65" t="s">
        <v>2996</v>
      </c>
      <c r="H1273" s="63" t="s">
        <v>2997</v>
      </c>
      <c r="I1273" s="63" t="s">
        <v>2117</v>
      </c>
      <c r="J1273" s="61">
        <v>50</v>
      </c>
      <c r="K1273" s="60">
        <v>1500</v>
      </c>
      <c r="L1273" s="60">
        <f t="shared" si="28"/>
        <v>75000</v>
      </c>
      <c r="M1273" s="55" t="s">
        <v>66</v>
      </c>
    </row>
    <row r="1274" spans="2:13" x14ac:dyDescent="0.2">
      <c r="B1274" s="68" t="s">
        <v>2819</v>
      </c>
      <c r="C1274" s="57" t="s">
        <v>212</v>
      </c>
      <c r="D1274" s="58" t="s">
        <v>155</v>
      </c>
      <c r="E1274" s="56" t="s">
        <v>2876</v>
      </c>
      <c r="F1274" s="65" t="s">
        <v>2998</v>
      </c>
      <c r="G1274" s="65" t="s">
        <v>2999</v>
      </c>
      <c r="H1274" s="63" t="s">
        <v>3000</v>
      </c>
      <c r="I1274" s="63" t="s">
        <v>2117</v>
      </c>
      <c r="J1274" s="61">
        <v>4000</v>
      </c>
      <c r="K1274" s="60">
        <v>60</v>
      </c>
      <c r="L1274" s="60">
        <f t="shared" si="28"/>
        <v>240000</v>
      </c>
      <c r="M1274" s="55" t="s">
        <v>66</v>
      </c>
    </row>
    <row r="1275" spans="2:13" x14ac:dyDescent="0.2">
      <c r="B1275" s="68" t="s">
        <v>2819</v>
      </c>
      <c r="C1275" s="57" t="s">
        <v>212</v>
      </c>
      <c r="D1275" s="58" t="s">
        <v>155</v>
      </c>
      <c r="E1275" s="56" t="s">
        <v>2876</v>
      </c>
      <c r="F1275" s="65" t="s">
        <v>2998</v>
      </c>
      <c r="G1275" s="65" t="s">
        <v>3001</v>
      </c>
      <c r="H1275" s="63" t="s">
        <v>3002</v>
      </c>
      <c r="I1275" s="63" t="s">
        <v>2117</v>
      </c>
      <c r="J1275" s="61">
        <v>4000</v>
      </c>
      <c r="K1275" s="60">
        <v>60</v>
      </c>
      <c r="L1275" s="60">
        <f t="shared" si="28"/>
        <v>240000</v>
      </c>
      <c r="M1275" s="55" t="s">
        <v>66</v>
      </c>
    </row>
    <row r="1276" spans="2:13" x14ac:dyDescent="0.2">
      <c r="B1276" s="68" t="s">
        <v>2819</v>
      </c>
      <c r="C1276" s="57" t="s">
        <v>212</v>
      </c>
      <c r="D1276" s="58" t="s">
        <v>158</v>
      </c>
      <c r="E1276" s="56" t="s">
        <v>161</v>
      </c>
      <c r="F1276" s="65" t="s">
        <v>3003</v>
      </c>
      <c r="G1276" s="65" t="s">
        <v>3004</v>
      </c>
      <c r="H1276" s="63" t="s">
        <v>3005</v>
      </c>
      <c r="I1276" s="63" t="s">
        <v>2117</v>
      </c>
      <c r="J1276" s="61">
        <v>20</v>
      </c>
      <c r="K1276" s="60">
        <v>17000</v>
      </c>
      <c r="L1276" s="60">
        <f t="shared" si="28"/>
        <v>340000</v>
      </c>
      <c r="M1276" s="55" t="s">
        <v>66</v>
      </c>
    </row>
    <row r="1277" spans="2:13" x14ac:dyDescent="0.2">
      <c r="B1277" s="68" t="s">
        <v>2819</v>
      </c>
      <c r="C1277" s="57" t="s">
        <v>212</v>
      </c>
      <c r="D1277" s="58" t="s">
        <v>3006</v>
      </c>
      <c r="E1277" s="56" t="s">
        <v>3007</v>
      </c>
      <c r="F1277" s="65" t="s">
        <v>2939</v>
      </c>
      <c r="G1277" s="65" t="s">
        <v>3008</v>
      </c>
      <c r="H1277" s="63" t="s">
        <v>3009</v>
      </c>
      <c r="I1277" s="63" t="s">
        <v>2117</v>
      </c>
      <c r="J1277" s="61">
        <v>10</v>
      </c>
      <c r="K1277" s="60">
        <v>60000</v>
      </c>
      <c r="L1277" s="60">
        <f t="shared" si="28"/>
        <v>600000</v>
      </c>
      <c r="M1277" s="55" t="s">
        <v>66</v>
      </c>
    </row>
    <row r="1278" spans="2:13" x14ac:dyDescent="0.2">
      <c r="B1278" s="68" t="s">
        <v>2819</v>
      </c>
      <c r="C1278" s="57" t="s">
        <v>212</v>
      </c>
      <c r="D1278" s="58" t="s">
        <v>2854</v>
      </c>
      <c r="E1278" s="56" t="s">
        <v>87</v>
      </c>
      <c r="F1278" s="65" t="s">
        <v>3010</v>
      </c>
      <c r="G1278" s="65" t="s">
        <v>3011</v>
      </c>
      <c r="H1278" s="63" t="s">
        <v>3012</v>
      </c>
      <c r="I1278" s="63" t="s">
        <v>2117</v>
      </c>
      <c r="J1278" s="61">
        <v>50</v>
      </c>
      <c r="K1278" s="60">
        <v>3000</v>
      </c>
      <c r="L1278" s="60">
        <f t="shared" si="28"/>
        <v>150000</v>
      </c>
      <c r="M1278" s="55" t="s">
        <v>66</v>
      </c>
    </row>
    <row r="1279" spans="2:13" ht="25.5" x14ac:dyDescent="0.2">
      <c r="B1279" s="68" t="s">
        <v>2819</v>
      </c>
      <c r="C1279" s="57" t="s">
        <v>212</v>
      </c>
      <c r="D1279" s="58" t="s">
        <v>238</v>
      </c>
      <c r="E1279" s="56" t="s">
        <v>3013</v>
      </c>
      <c r="F1279" s="65" t="s">
        <v>3014</v>
      </c>
      <c r="G1279" s="65" t="s">
        <v>3015</v>
      </c>
      <c r="H1279" s="63" t="s">
        <v>3016</v>
      </c>
      <c r="I1279" s="63" t="s">
        <v>2117</v>
      </c>
      <c r="J1279" s="61">
        <v>2000</v>
      </c>
      <c r="K1279" s="60">
        <v>50</v>
      </c>
      <c r="L1279" s="60">
        <f t="shared" si="28"/>
        <v>100000</v>
      </c>
      <c r="M1279" s="55" t="s">
        <v>66</v>
      </c>
    </row>
    <row r="1280" spans="2:13" x14ac:dyDescent="0.2">
      <c r="B1280" s="68" t="s">
        <v>2819</v>
      </c>
      <c r="C1280" s="57" t="s">
        <v>212</v>
      </c>
      <c r="D1280" s="58" t="s">
        <v>2854</v>
      </c>
      <c r="E1280" s="56" t="s">
        <v>101</v>
      </c>
      <c r="F1280" s="65" t="s">
        <v>3017</v>
      </c>
      <c r="G1280" s="65" t="s">
        <v>3018</v>
      </c>
      <c r="H1280" s="63" t="s">
        <v>3019</v>
      </c>
      <c r="I1280" s="63" t="s">
        <v>2117</v>
      </c>
      <c r="J1280" s="61">
        <v>100</v>
      </c>
      <c r="K1280" s="60">
        <v>7000</v>
      </c>
      <c r="L1280" s="60">
        <f t="shared" si="28"/>
        <v>700000</v>
      </c>
      <c r="M1280" s="55" t="s">
        <v>66</v>
      </c>
    </row>
    <row r="1281" spans="2:13" x14ac:dyDescent="0.2">
      <c r="B1281" s="68" t="s">
        <v>2819</v>
      </c>
      <c r="C1281" s="57" t="s">
        <v>212</v>
      </c>
      <c r="D1281" s="58" t="s">
        <v>93</v>
      </c>
      <c r="E1281" s="56" t="s">
        <v>3020</v>
      </c>
      <c r="F1281" s="65" t="s">
        <v>3021</v>
      </c>
      <c r="G1281" s="65" t="s">
        <v>3022</v>
      </c>
      <c r="H1281" s="63" t="s">
        <v>3023</v>
      </c>
      <c r="I1281" s="63" t="s">
        <v>2117</v>
      </c>
      <c r="J1281" s="61">
        <v>42</v>
      </c>
      <c r="K1281" s="60">
        <v>2500</v>
      </c>
      <c r="L1281" s="60">
        <f t="shared" si="28"/>
        <v>105000</v>
      </c>
      <c r="M1281" s="55" t="s">
        <v>66</v>
      </c>
    </row>
    <row r="1282" spans="2:13" x14ac:dyDescent="0.2">
      <c r="B1282" s="68" t="s">
        <v>2819</v>
      </c>
      <c r="C1282" s="57" t="s">
        <v>212</v>
      </c>
      <c r="D1282" s="58" t="s">
        <v>2854</v>
      </c>
      <c r="E1282" s="56" t="s">
        <v>195</v>
      </c>
      <c r="F1282" s="65" t="s">
        <v>3010</v>
      </c>
      <c r="G1282" s="65" t="s">
        <v>3024</v>
      </c>
      <c r="H1282" s="63" t="s">
        <v>3025</v>
      </c>
      <c r="I1282" s="63" t="s">
        <v>2117</v>
      </c>
      <c r="J1282" s="61">
        <v>100</v>
      </c>
      <c r="K1282" s="60">
        <v>1000</v>
      </c>
      <c r="L1282" s="60">
        <f t="shared" si="28"/>
        <v>100000</v>
      </c>
      <c r="M1282" s="55" t="s">
        <v>66</v>
      </c>
    </row>
    <row r="1283" spans="2:13" ht="63.75" x14ac:dyDescent="0.2">
      <c r="B1283" s="68" t="s">
        <v>2819</v>
      </c>
      <c r="C1283" s="57">
        <v>29902</v>
      </c>
      <c r="D1283" s="58" t="s">
        <v>3026</v>
      </c>
      <c r="E1283" s="56" t="s">
        <v>3027</v>
      </c>
      <c r="F1283" s="65">
        <v>42151663</v>
      </c>
      <c r="G1283" s="65">
        <v>92099199</v>
      </c>
      <c r="H1283" s="63" t="s">
        <v>3028</v>
      </c>
      <c r="I1283" s="63" t="s">
        <v>150</v>
      </c>
      <c r="J1283" s="61">
        <v>26</v>
      </c>
      <c r="K1283" s="60">
        <v>5000</v>
      </c>
      <c r="L1283" s="60">
        <f>J1283*K1283</f>
        <v>130000</v>
      </c>
      <c r="M1283" s="55" t="s">
        <v>66</v>
      </c>
    </row>
    <row r="1284" spans="2:13" x14ac:dyDescent="0.2">
      <c r="B1284" s="68" t="s">
        <v>2819</v>
      </c>
      <c r="C1284" s="57" t="s">
        <v>213</v>
      </c>
      <c r="D1284" s="58" t="s">
        <v>238</v>
      </c>
      <c r="E1284" s="56" t="s">
        <v>288</v>
      </c>
      <c r="F1284" s="65" t="s">
        <v>3029</v>
      </c>
      <c r="G1284" s="65" t="s">
        <v>3030</v>
      </c>
      <c r="H1284" s="63" t="s">
        <v>3031</v>
      </c>
      <c r="I1284" s="63" t="s">
        <v>2117</v>
      </c>
      <c r="J1284" s="61">
        <v>450</v>
      </c>
      <c r="K1284" s="60">
        <v>6500</v>
      </c>
      <c r="L1284" s="60">
        <f t="shared" si="28"/>
        <v>2925000</v>
      </c>
      <c r="M1284" s="55" t="s">
        <v>66</v>
      </c>
    </row>
    <row r="1285" spans="2:13" x14ac:dyDescent="0.2">
      <c r="B1285" s="68" t="s">
        <v>2819</v>
      </c>
      <c r="C1285" s="57" t="s">
        <v>213</v>
      </c>
      <c r="D1285" s="58" t="s">
        <v>238</v>
      </c>
      <c r="E1285" s="56" t="s">
        <v>338</v>
      </c>
      <c r="F1285" s="65" t="s">
        <v>3032</v>
      </c>
      <c r="G1285" s="65" t="s">
        <v>3033</v>
      </c>
      <c r="H1285" s="63" t="s">
        <v>3034</v>
      </c>
      <c r="I1285" s="63" t="s">
        <v>2117</v>
      </c>
      <c r="J1285" s="61">
        <v>50</v>
      </c>
      <c r="K1285" s="60">
        <v>10000</v>
      </c>
      <c r="L1285" s="60">
        <f t="shared" si="28"/>
        <v>500000</v>
      </c>
      <c r="M1285" s="55" t="s">
        <v>66</v>
      </c>
    </row>
    <row r="1286" spans="2:13" ht="25.5" x14ac:dyDescent="0.2">
      <c r="B1286" s="68" t="s">
        <v>2819</v>
      </c>
      <c r="C1286" s="57" t="s">
        <v>213</v>
      </c>
      <c r="D1286" s="58" t="s">
        <v>238</v>
      </c>
      <c r="E1286" s="56" t="s">
        <v>3035</v>
      </c>
      <c r="F1286" s="65" t="s">
        <v>3036</v>
      </c>
      <c r="G1286" s="65" t="s">
        <v>3037</v>
      </c>
      <c r="H1286" s="63" t="s">
        <v>3038</v>
      </c>
      <c r="I1286" s="63" t="s">
        <v>2117</v>
      </c>
      <c r="J1286" s="61">
        <v>30</v>
      </c>
      <c r="K1286" s="60">
        <v>4500</v>
      </c>
      <c r="L1286" s="60">
        <f t="shared" si="28"/>
        <v>135000</v>
      </c>
      <c r="M1286" s="55" t="s">
        <v>66</v>
      </c>
    </row>
    <row r="1287" spans="2:13" ht="25.5" x14ac:dyDescent="0.2">
      <c r="B1287" s="68" t="s">
        <v>2819</v>
      </c>
      <c r="C1287" s="57">
        <v>29903</v>
      </c>
      <c r="D1287" s="58" t="s">
        <v>238</v>
      </c>
      <c r="E1287" s="56" t="s">
        <v>3039</v>
      </c>
      <c r="F1287" s="65" t="s">
        <v>3040</v>
      </c>
      <c r="G1287" s="65" t="s">
        <v>3041</v>
      </c>
      <c r="H1287" s="63" t="s">
        <v>3042</v>
      </c>
      <c r="I1287" s="63" t="s">
        <v>150</v>
      </c>
      <c r="J1287" s="61">
        <v>30</v>
      </c>
      <c r="K1287" s="60">
        <v>6000</v>
      </c>
      <c r="L1287" s="60">
        <f t="shared" si="28"/>
        <v>180000</v>
      </c>
      <c r="M1287" s="55" t="s">
        <v>66</v>
      </c>
    </row>
    <row r="1288" spans="2:13" x14ac:dyDescent="0.2">
      <c r="B1288" s="68" t="s">
        <v>2819</v>
      </c>
      <c r="C1288" s="57" t="s">
        <v>290</v>
      </c>
      <c r="D1288" s="58" t="s">
        <v>238</v>
      </c>
      <c r="E1288" s="56" t="s">
        <v>2241</v>
      </c>
      <c r="F1288" s="65" t="s">
        <v>3043</v>
      </c>
      <c r="G1288" s="65" t="s">
        <v>3044</v>
      </c>
      <c r="H1288" s="63" t="s">
        <v>3045</v>
      </c>
      <c r="I1288" s="63" t="s">
        <v>2117</v>
      </c>
      <c r="J1288" s="61">
        <v>35000</v>
      </c>
      <c r="K1288" s="60">
        <v>150</v>
      </c>
      <c r="L1288" s="60">
        <f t="shared" si="28"/>
        <v>5250000</v>
      </c>
      <c r="M1288" s="55" t="s">
        <v>66</v>
      </c>
    </row>
    <row r="1289" spans="2:13" x14ac:dyDescent="0.2">
      <c r="B1289" s="68" t="s">
        <v>2819</v>
      </c>
      <c r="C1289" s="57" t="s">
        <v>290</v>
      </c>
      <c r="D1289" s="58" t="s">
        <v>238</v>
      </c>
      <c r="E1289" s="56" t="s">
        <v>2241</v>
      </c>
      <c r="F1289" s="65" t="s">
        <v>3043</v>
      </c>
      <c r="G1289" s="65" t="s">
        <v>3046</v>
      </c>
      <c r="H1289" s="63" t="s">
        <v>3047</v>
      </c>
      <c r="I1289" s="63" t="s">
        <v>2117</v>
      </c>
      <c r="J1289" s="61">
        <v>106000</v>
      </c>
      <c r="K1289" s="60">
        <v>67.5</v>
      </c>
      <c r="L1289" s="60">
        <f t="shared" si="28"/>
        <v>7155000</v>
      </c>
      <c r="M1289" s="55" t="s">
        <v>66</v>
      </c>
    </row>
    <row r="1290" spans="2:13" x14ac:dyDescent="0.2">
      <c r="B1290" s="68" t="s">
        <v>2819</v>
      </c>
      <c r="C1290" s="57">
        <v>29904</v>
      </c>
      <c r="D1290" s="58" t="s">
        <v>222</v>
      </c>
      <c r="E1290" s="56" t="s">
        <v>84</v>
      </c>
      <c r="F1290" s="65" t="s">
        <v>3048</v>
      </c>
      <c r="G1290" s="65" t="s">
        <v>3049</v>
      </c>
      <c r="H1290" s="63" t="s">
        <v>3050</v>
      </c>
      <c r="I1290" s="63" t="s">
        <v>2117</v>
      </c>
      <c r="J1290" s="61">
        <v>400</v>
      </c>
      <c r="K1290" s="60">
        <v>2000</v>
      </c>
      <c r="L1290" s="60">
        <f t="shared" si="28"/>
        <v>800000</v>
      </c>
      <c r="M1290" s="55"/>
    </row>
    <row r="1291" spans="2:13" x14ac:dyDescent="0.2">
      <c r="B1291" s="68" t="s">
        <v>2819</v>
      </c>
      <c r="C1291" s="57" t="s">
        <v>290</v>
      </c>
      <c r="D1291" s="58" t="s">
        <v>279</v>
      </c>
      <c r="E1291" s="56" t="s">
        <v>101</v>
      </c>
      <c r="F1291" s="65" t="s">
        <v>3051</v>
      </c>
      <c r="G1291" s="65" t="s">
        <v>3052</v>
      </c>
      <c r="H1291" s="63" t="s">
        <v>3053</v>
      </c>
      <c r="I1291" s="63" t="s">
        <v>2117</v>
      </c>
      <c r="J1291" s="61">
        <v>104</v>
      </c>
      <c r="K1291" s="60">
        <v>35500</v>
      </c>
      <c r="L1291" s="60">
        <f t="shared" si="28"/>
        <v>3692000</v>
      </c>
      <c r="M1291" s="55" t="s">
        <v>66</v>
      </c>
    </row>
    <row r="1292" spans="2:13" x14ac:dyDescent="0.2">
      <c r="B1292" s="68" t="s">
        <v>2819</v>
      </c>
      <c r="C1292" s="57">
        <v>29904</v>
      </c>
      <c r="D1292" s="58" t="s">
        <v>222</v>
      </c>
      <c r="E1292" s="56" t="s">
        <v>3054</v>
      </c>
      <c r="F1292" s="65" t="s">
        <v>3055</v>
      </c>
      <c r="G1292" s="65" t="s">
        <v>3056</v>
      </c>
      <c r="H1292" s="63" t="s">
        <v>3057</v>
      </c>
      <c r="I1292" s="63" t="s">
        <v>150</v>
      </c>
      <c r="J1292" s="61">
        <v>30</v>
      </c>
      <c r="K1292" s="60">
        <v>24000</v>
      </c>
      <c r="L1292" s="60">
        <f>J1292*K1292</f>
        <v>720000</v>
      </c>
      <c r="M1292" s="55" t="s">
        <v>66</v>
      </c>
    </row>
    <row r="1293" spans="2:13" ht="25.5" x14ac:dyDescent="0.2">
      <c r="B1293" s="68" t="s">
        <v>2819</v>
      </c>
      <c r="C1293" s="57">
        <v>29904</v>
      </c>
      <c r="D1293" s="58" t="s">
        <v>93</v>
      </c>
      <c r="E1293" s="56" t="s">
        <v>84</v>
      </c>
      <c r="F1293" s="65" t="s">
        <v>3058</v>
      </c>
      <c r="G1293" s="65" t="s">
        <v>3059</v>
      </c>
      <c r="H1293" s="63" t="s">
        <v>3060</v>
      </c>
      <c r="I1293" s="63" t="s">
        <v>150</v>
      </c>
      <c r="J1293" s="61">
        <v>20</v>
      </c>
      <c r="K1293" s="60">
        <v>9500</v>
      </c>
      <c r="L1293" s="60">
        <f>J1293*K1293</f>
        <v>190000</v>
      </c>
      <c r="M1293" s="55" t="s">
        <v>66</v>
      </c>
    </row>
    <row r="1294" spans="2:13" ht="25.5" x14ac:dyDescent="0.2">
      <c r="B1294" s="68" t="s">
        <v>2819</v>
      </c>
      <c r="C1294" s="57">
        <v>29906</v>
      </c>
      <c r="D1294" s="58" t="s">
        <v>875</v>
      </c>
      <c r="E1294" s="56" t="s">
        <v>3061</v>
      </c>
      <c r="F1294" s="65">
        <v>46181802</v>
      </c>
      <c r="G1294" s="65">
        <v>92031628</v>
      </c>
      <c r="H1294" s="63" t="s">
        <v>3062</v>
      </c>
      <c r="I1294" s="63" t="s">
        <v>2117</v>
      </c>
      <c r="J1294" s="61">
        <v>24</v>
      </c>
      <c r="K1294" s="60">
        <v>3000</v>
      </c>
      <c r="L1294" s="60">
        <f>J1294*K1294</f>
        <v>72000</v>
      </c>
      <c r="M1294" s="55" t="s">
        <v>66</v>
      </c>
    </row>
    <row r="1295" spans="2:13" ht="25.5" x14ac:dyDescent="0.2">
      <c r="B1295" s="68" t="s">
        <v>2819</v>
      </c>
      <c r="C1295" s="57">
        <v>29906</v>
      </c>
      <c r="D1295" s="58" t="s">
        <v>875</v>
      </c>
      <c r="E1295" s="56" t="s">
        <v>3061</v>
      </c>
      <c r="F1295" s="65">
        <v>46181802</v>
      </c>
      <c r="G1295" s="65">
        <v>90012754</v>
      </c>
      <c r="H1295" s="63" t="s">
        <v>3063</v>
      </c>
      <c r="I1295" s="63" t="s">
        <v>2117</v>
      </c>
      <c r="J1295" s="61">
        <v>24</v>
      </c>
      <c r="K1295" s="60">
        <v>3000</v>
      </c>
      <c r="L1295" s="60">
        <f>J1295*K1295</f>
        <v>72000</v>
      </c>
      <c r="M1295" s="55" t="s">
        <v>66</v>
      </c>
    </row>
    <row r="1296" spans="2:13" x14ac:dyDescent="0.2">
      <c r="B1296" s="68" t="s">
        <v>2819</v>
      </c>
      <c r="C1296" s="57" t="s">
        <v>343</v>
      </c>
      <c r="D1296" s="58" t="s">
        <v>2854</v>
      </c>
      <c r="E1296" s="56" t="s">
        <v>106</v>
      </c>
      <c r="F1296" s="65" t="s">
        <v>3064</v>
      </c>
      <c r="G1296" s="65" t="s">
        <v>3065</v>
      </c>
      <c r="H1296" s="63" t="s">
        <v>3066</v>
      </c>
      <c r="I1296" s="63" t="s">
        <v>150</v>
      </c>
      <c r="J1296" s="61">
        <v>55</v>
      </c>
      <c r="K1296" s="60">
        <v>10000</v>
      </c>
      <c r="L1296" s="60">
        <f t="shared" si="28"/>
        <v>550000</v>
      </c>
      <c r="M1296" s="55" t="s">
        <v>66</v>
      </c>
    </row>
    <row r="1297" spans="2:13" ht="25.5" x14ac:dyDescent="0.2">
      <c r="B1297" s="68" t="s">
        <v>2819</v>
      </c>
      <c r="C1297" s="57">
        <v>50104</v>
      </c>
      <c r="D1297" s="58" t="s">
        <v>172</v>
      </c>
      <c r="E1297" s="56" t="s">
        <v>3067</v>
      </c>
      <c r="F1297" s="65" t="s">
        <v>3068</v>
      </c>
      <c r="G1297" s="65" t="s">
        <v>3069</v>
      </c>
      <c r="H1297" s="63" t="s">
        <v>3070</v>
      </c>
      <c r="I1297" s="63" t="s">
        <v>2117</v>
      </c>
      <c r="J1297" s="61">
        <v>8</v>
      </c>
      <c r="K1297" s="60">
        <v>55000</v>
      </c>
      <c r="L1297" s="60">
        <f t="shared" si="28"/>
        <v>440000</v>
      </c>
      <c r="M1297" s="55" t="s">
        <v>70</v>
      </c>
    </row>
    <row r="1298" spans="2:13" ht="25.5" x14ac:dyDescent="0.2">
      <c r="B1298" s="68" t="s">
        <v>2819</v>
      </c>
      <c r="C1298" s="57">
        <v>50104</v>
      </c>
      <c r="D1298" s="58" t="s">
        <v>238</v>
      </c>
      <c r="E1298" s="56" t="s">
        <v>2830</v>
      </c>
      <c r="F1298" s="65" t="s">
        <v>3072</v>
      </c>
      <c r="G1298" s="65" t="s">
        <v>3073</v>
      </c>
      <c r="H1298" s="63" t="s">
        <v>3074</v>
      </c>
      <c r="I1298" s="63" t="s">
        <v>2117</v>
      </c>
      <c r="J1298" s="61">
        <v>5</v>
      </c>
      <c r="K1298" s="60">
        <v>105000</v>
      </c>
      <c r="L1298" s="60">
        <f t="shared" si="28"/>
        <v>525000</v>
      </c>
      <c r="M1298" s="55" t="s">
        <v>70</v>
      </c>
    </row>
    <row r="1299" spans="2:13" ht="38.25" x14ac:dyDescent="0.2">
      <c r="B1299" s="68" t="s">
        <v>2819</v>
      </c>
      <c r="C1299" s="57">
        <v>50106</v>
      </c>
      <c r="D1299" s="58" t="s">
        <v>147</v>
      </c>
      <c r="E1299" s="56" t="s">
        <v>3075</v>
      </c>
      <c r="F1299" s="65" t="s">
        <v>3076</v>
      </c>
      <c r="G1299" s="65" t="s">
        <v>3077</v>
      </c>
      <c r="H1299" s="63" t="s">
        <v>3078</v>
      </c>
      <c r="I1299" s="63" t="s">
        <v>2117</v>
      </c>
      <c r="J1299" s="61">
        <v>5</v>
      </c>
      <c r="K1299" s="60">
        <v>1059199</v>
      </c>
      <c r="L1299" s="60">
        <f t="shared" si="28"/>
        <v>5295995</v>
      </c>
      <c r="M1299" s="55" t="s">
        <v>70</v>
      </c>
    </row>
    <row r="1300" spans="2:13" ht="25.5" x14ac:dyDescent="0.2">
      <c r="B1300" s="68" t="s">
        <v>2819</v>
      </c>
      <c r="C1300" s="57">
        <v>50106</v>
      </c>
      <c r="D1300" s="58" t="s">
        <v>238</v>
      </c>
      <c r="E1300" s="56" t="s">
        <v>1631</v>
      </c>
      <c r="F1300" s="65" t="s">
        <v>3079</v>
      </c>
      <c r="G1300" s="65" t="s">
        <v>3080</v>
      </c>
      <c r="H1300" s="63" t="s">
        <v>3081</v>
      </c>
      <c r="I1300" s="63" t="s">
        <v>2117</v>
      </c>
      <c r="J1300" s="61">
        <v>50</v>
      </c>
      <c r="K1300" s="60">
        <v>11725</v>
      </c>
      <c r="L1300" s="60">
        <f t="shared" si="28"/>
        <v>586250</v>
      </c>
      <c r="M1300" s="55" t="s">
        <v>70</v>
      </c>
    </row>
    <row r="1301" spans="2:13" ht="25.5" x14ac:dyDescent="0.2">
      <c r="B1301" s="68" t="s">
        <v>2819</v>
      </c>
      <c r="C1301" s="57" t="s">
        <v>373</v>
      </c>
      <c r="D1301" s="58" t="s">
        <v>291</v>
      </c>
      <c r="E1301" s="56" t="s">
        <v>2697</v>
      </c>
      <c r="F1301" s="65" t="s">
        <v>3082</v>
      </c>
      <c r="G1301" s="65" t="s">
        <v>3083</v>
      </c>
      <c r="H1301" s="63" t="s">
        <v>3084</v>
      </c>
      <c r="I1301" s="63" t="s">
        <v>2117</v>
      </c>
      <c r="J1301" s="61">
        <v>25</v>
      </c>
      <c r="K1301" s="60">
        <v>30000</v>
      </c>
      <c r="L1301" s="60">
        <f t="shared" si="28"/>
        <v>750000</v>
      </c>
      <c r="M1301" s="55" t="s">
        <v>70</v>
      </c>
    </row>
    <row r="1302" spans="2:13" ht="25.5" x14ac:dyDescent="0.2">
      <c r="B1302" s="68" t="s">
        <v>2819</v>
      </c>
      <c r="C1302" s="57" t="s">
        <v>373</v>
      </c>
      <c r="D1302" s="58" t="s">
        <v>291</v>
      </c>
      <c r="E1302" s="56" t="s">
        <v>215</v>
      </c>
      <c r="F1302" s="65" t="s">
        <v>3082</v>
      </c>
      <c r="G1302" s="65" t="s">
        <v>3085</v>
      </c>
      <c r="H1302" s="63" t="s">
        <v>3086</v>
      </c>
      <c r="I1302" s="63" t="s">
        <v>2117</v>
      </c>
      <c r="J1302" s="61">
        <v>5</v>
      </c>
      <c r="K1302" s="60">
        <v>375000</v>
      </c>
      <c r="L1302" s="60">
        <f t="shared" si="28"/>
        <v>1875000</v>
      </c>
      <c r="M1302" s="55" t="s">
        <v>70</v>
      </c>
    </row>
    <row r="1303" spans="2:13" ht="25.5" x14ac:dyDescent="0.2">
      <c r="B1303" s="68" t="s">
        <v>2819</v>
      </c>
      <c r="C1303" s="57" t="s">
        <v>373</v>
      </c>
      <c r="D1303" s="58" t="s">
        <v>155</v>
      </c>
      <c r="E1303" s="56" t="s">
        <v>161</v>
      </c>
      <c r="F1303" s="65">
        <v>42182802</v>
      </c>
      <c r="G1303" s="65">
        <v>92048081</v>
      </c>
      <c r="H1303" s="63" t="s">
        <v>3087</v>
      </c>
      <c r="I1303" s="63" t="s">
        <v>2117</v>
      </c>
      <c r="J1303" s="61">
        <v>5</v>
      </c>
      <c r="K1303" s="60">
        <v>175000</v>
      </c>
      <c r="L1303" s="60">
        <f t="shared" si="28"/>
        <v>875000</v>
      </c>
      <c r="M1303" s="55" t="s">
        <v>70</v>
      </c>
    </row>
    <row r="1304" spans="2:13" ht="25.5" x14ac:dyDescent="0.2">
      <c r="B1304" s="68" t="s">
        <v>2819</v>
      </c>
      <c r="C1304" s="57" t="s">
        <v>373</v>
      </c>
      <c r="D1304" s="58" t="s">
        <v>291</v>
      </c>
      <c r="E1304" s="56" t="s">
        <v>3088</v>
      </c>
      <c r="F1304" s="65" t="s">
        <v>3089</v>
      </c>
      <c r="G1304" s="65" t="s">
        <v>3090</v>
      </c>
      <c r="H1304" s="63" t="s">
        <v>3091</v>
      </c>
      <c r="I1304" s="63" t="s">
        <v>2117</v>
      </c>
      <c r="J1304" s="61">
        <v>5</v>
      </c>
      <c r="K1304" s="60">
        <v>90000</v>
      </c>
      <c r="L1304" s="60">
        <f t="shared" si="28"/>
        <v>450000</v>
      </c>
      <c r="M1304" s="55" t="s">
        <v>70</v>
      </c>
    </row>
    <row r="1305" spans="2:13" ht="25.5" x14ac:dyDescent="0.2">
      <c r="B1305" s="68" t="s">
        <v>2819</v>
      </c>
      <c r="C1305" s="57" t="s">
        <v>373</v>
      </c>
      <c r="D1305" s="58" t="s">
        <v>291</v>
      </c>
      <c r="E1305" s="56" t="s">
        <v>3092</v>
      </c>
      <c r="F1305" s="65" t="s">
        <v>3093</v>
      </c>
      <c r="G1305" s="65" t="s">
        <v>3094</v>
      </c>
      <c r="H1305" s="63" t="s">
        <v>3095</v>
      </c>
      <c r="I1305" s="63" t="s">
        <v>2117</v>
      </c>
      <c r="J1305" s="61">
        <v>1</v>
      </c>
      <c r="K1305" s="60">
        <v>10000000</v>
      </c>
      <c r="L1305" s="60">
        <f t="shared" si="28"/>
        <v>10000000</v>
      </c>
      <c r="M1305" s="55" t="s">
        <v>70</v>
      </c>
    </row>
    <row r="1306" spans="2:13" ht="25.5" x14ac:dyDescent="0.2">
      <c r="B1306" s="68" t="s">
        <v>2819</v>
      </c>
      <c r="C1306" s="57" t="s">
        <v>373</v>
      </c>
      <c r="D1306" s="58" t="s">
        <v>147</v>
      </c>
      <c r="E1306" s="56" t="s">
        <v>215</v>
      </c>
      <c r="F1306" s="65" t="s">
        <v>3096</v>
      </c>
      <c r="G1306" s="65" t="s">
        <v>3097</v>
      </c>
      <c r="H1306" s="63" t="s">
        <v>3098</v>
      </c>
      <c r="I1306" s="63" t="s">
        <v>2117</v>
      </c>
      <c r="J1306" s="61">
        <v>3</v>
      </c>
      <c r="K1306" s="60">
        <v>1800000</v>
      </c>
      <c r="L1306" s="60">
        <f t="shared" si="28"/>
        <v>5400000</v>
      </c>
      <c r="M1306" s="55" t="s">
        <v>70</v>
      </c>
    </row>
    <row r="1307" spans="2:13" ht="25.5" x14ac:dyDescent="0.2">
      <c r="B1307" s="68" t="s">
        <v>2819</v>
      </c>
      <c r="C1307" s="57">
        <v>50106</v>
      </c>
      <c r="D1307" s="58" t="s">
        <v>291</v>
      </c>
      <c r="E1307" s="56" t="s">
        <v>140</v>
      </c>
      <c r="F1307" s="65" t="s">
        <v>3099</v>
      </c>
      <c r="G1307" s="65" t="s">
        <v>3100</v>
      </c>
      <c r="H1307" s="63" t="s">
        <v>3101</v>
      </c>
      <c r="I1307" s="63" t="s">
        <v>2117</v>
      </c>
      <c r="J1307" s="61">
        <v>4</v>
      </c>
      <c r="K1307" s="60">
        <v>865000</v>
      </c>
      <c r="L1307" s="60">
        <f>J1307*K1307</f>
        <v>3460000</v>
      </c>
      <c r="M1307" s="55" t="s">
        <v>70</v>
      </c>
    </row>
    <row r="1308" spans="2:13" ht="25.5" x14ac:dyDescent="0.2">
      <c r="B1308" s="68" t="s">
        <v>2819</v>
      </c>
      <c r="C1308" s="57" t="s">
        <v>373</v>
      </c>
      <c r="D1308" s="58" t="s">
        <v>238</v>
      </c>
      <c r="E1308" s="56" t="s">
        <v>812</v>
      </c>
      <c r="F1308" s="65" t="s">
        <v>3102</v>
      </c>
      <c r="G1308" s="65" t="s">
        <v>3103</v>
      </c>
      <c r="H1308" s="63" t="s">
        <v>3104</v>
      </c>
      <c r="I1308" s="63" t="s">
        <v>2117</v>
      </c>
      <c r="J1308" s="61">
        <v>5</v>
      </c>
      <c r="K1308" s="60">
        <v>125000</v>
      </c>
      <c r="L1308" s="60">
        <f t="shared" si="28"/>
        <v>625000</v>
      </c>
      <c r="M1308" s="55" t="s">
        <v>70</v>
      </c>
    </row>
    <row r="1309" spans="2:13" ht="25.5" x14ac:dyDescent="0.2">
      <c r="B1309" s="68" t="s">
        <v>2819</v>
      </c>
      <c r="C1309" s="57" t="s">
        <v>373</v>
      </c>
      <c r="D1309" s="58" t="s">
        <v>291</v>
      </c>
      <c r="E1309" s="56" t="s">
        <v>3105</v>
      </c>
      <c r="F1309" s="65" t="s">
        <v>3106</v>
      </c>
      <c r="G1309" s="65" t="s">
        <v>3107</v>
      </c>
      <c r="H1309" s="63" t="s">
        <v>3108</v>
      </c>
      <c r="I1309" s="63" t="s">
        <v>2117</v>
      </c>
      <c r="J1309" s="61">
        <v>1</v>
      </c>
      <c r="K1309" s="60">
        <v>1200000</v>
      </c>
      <c r="L1309" s="60">
        <f t="shared" si="28"/>
        <v>1200000</v>
      </c>
      <c r="M1309" s="55" t="s">
        <v>70</v>
      </c>
    </row>
    <row r="1310" spans="2:13" x14ac:dyDescent="0.2">
      <c r="B1310" s="68" t="s">
        <v>2819</v>
      </c>
      <c r="C1310" s="57">
        <v>50106</v>
      </c>
      <c r="D1310" s="58" t="s">
        <v>291</v>
      </c>
      <c r="E1310" s="56" t="s">
        <v>3109</v>
      </c>
      <c r="F1310" s="65" t="s">
        <v>3110</v>
      </c>
      <c r="G1310" s="65" t="s">
        <v>3111</v>
      </c>
      <c r="H1310" s="63" t="s">
        <v>3112</v>
      </c>
      <c r="I1310" s="63" t="s">
        <v>2117</v>
      </c>
      <c r="J1310" s="61">
        <v>4</v>
      </c>
      <c r="K1310" s="60">
        <v>1300000</v>
      </c>
      <c r="L1310" s="60">
        <f>J1310*K1310</f>
        <v>5200000</v>
      </c>
      <c r="M1310" s="55"/>
    </row>
    <row r="1311" spans="2:13" ht="25.5" x14ac:dyDescent="0.2">
      <c r="B1311" s="68" t="s">
        <v>2819</v>
      </c>
      <c r="C1311" s="57">
        <v>50106</v>
      </c>
      <c r="D1311" s="58" t="s">
        <v>291</v>
      </c>
      <c r="E1311" s="56" t="s">
        <v>3113</v>
      </c>
      <c r="F1311" s="65" t="s">
        <v>3114</v>
      </c>
      <c r="G1311" s="65" t="s">
        <v>3115</v>
      </c>
      <c r="H1311" s="63" t="s">
        <v>3116</v>
      </c>
      <c r="I1311" s="63" t="s">
        <v>2117</v>
      </c>
      <c r="J1311" s="61">
        <v>2</v>
      </c>
      <c r="K1311" s="60">
        <v>150000</v>
      </c>
      <c r="L1311" s="60">
        <f t="shared" si="28"/>
        <v>300000</v>
      </c>
      <c r="M1311" s="55" t="s">
        <v>70</v>
      </c>
    </row>
    <row r="1312" spans="2:13" x14ac:dyDescent="0.2">
      <c r="B1312" s="68" t="s">
        <v>2819</v>
      </c>
      <c r="C1312" s="57">
        <v>50106</v>
      </c>
      <c r="D1312" s="58" t="s">
        <v>291</v>
      </c>
      <c r="E1312" s="56" t="s">
        <v>3117</v>
      </c>
      <c r="F1312" s="65" t="s">
        <v>3118</v>
      </c>
      <c r="G1312" s="65" t="s">
        <v>3119</v>
      </c>
      <c r="H1312" s="63" t="s">
        <v>3120</v>
      </c>
      <c r="I1312" s="63" t="s">
        <v>2117</v>
      </c>
      <c r="J1312" s="61">
        <v>5</v>
      </c>
      <c r="K1312" s="60">
        <v>535000</v>
      </c>
      <c r="L1312" s="60">
        <f>J1312*K1312</f>
        <v>2675000</v>
      </c>
      <c r="M1312" s="55"/>
    </row>
    <row r="1313" spans="2:13" ht="25.5" x14ac:dyDescent="0.2">
      <c r="B1313" s="68" t="s">
        <v>2819</v>
      </c>
      <c r="C1313" s="57">
        <v>50106</v>
      </c>
      <c r="D1313" s="58" t="s">
        <v>238</v>
      </c>
      <c r="E1313" s="56" t="s">
        <v>3121</v>
      </c>
      <c r="F1313" s="65" t="s">
        <v>3122</v>
      </c>
      <c r="G1313" s="65" t="s">
        <v>3123</v>
      </c>
      <c r="H1313" s="63" t="s">
        <v>3124</v>
      </c>
      <c r="I1313" s="63" t="s">
        <v>2117</v>
      </c>
      <c r="J1313" s="61">
        <v>10</v>
      </c>
      <c r="K1313" s="60">
        <v>9500</v>
      </c>
      <c r="L1313" s="60">
        <f t="shared" si="28"/>
        <v>95000</v>
      </c>
      <c r="M1313" s="55" t="s">
        <v>70</v>
      </c>
    </row>
    <row r="1314" spans="2:13" ht="25.5" x14ac:dyDescent="0.2">
      <c r="B1314" s="68" t="s">
        <v>2819</v>
      </c>
      <c r="C1314" s="57" t="s">
        <v>373</v>
      </c>
      <c r="D1314" s="58" t="s">
        <v>291</v>
      </c>
      <c r="E1314" s="56" t="s">
        <v>2570</v>
      </c>
      <c r="F1314" s="65" t="s">
        <v>3125</v>
      </c>
      <c r="G1314" s="65" t="s">
        <v>3126</v>
      </c>
      <c r="H1314" s="63" t="s">
        <v>3127</v>
      </c>
      <c r="I1314" s="63" t="s">
        <v>2117</v>
      </c>
      <c r="J1314" s="61">
        <v>4</v>
      </c>
      <c r="K1314" s="60">
        <v>1500000</v>
      </c>
      <c r="L1314" s="60">
        <f>J1314*K1314</f>
        <v>6000000</v>
      </c>
      <c r="M1314" s="55" t="s">
        <v>70</v>
      </c>
    </row>
    <row r="1315" spans="2:13" x14ac:dyDescent="0.2">
      <c r="B1315" s="68" t="s">
        <v>2819</v>
      </c>
      <c r="C1315" s="57">
        <v>50106</v>
      </c>
      <c r="D1315" s="58" t="s">
        <v>291</v>
      </c>
      <c r="E1315" s="56" t="s">
        <v>3128</v>
      </c>
      <c r="F1315" s="65" t="s">
        <v>3129</v>
      </c>
      <c r="G1315" s="65" t="s">
        <v>3130</v>
      </c>
      <c r="H1315" s="63" t="s">
        <v>3131</v>
      </c>
      <c r="I1315" s="63" t="s">
        <v>2117</v>
      </c>
      <c r="J1315" s="61">
        <v>5</v>
      </c>
      <c r="K1315" s="60">
        <v>400000</v>
      </c>
      <c r="L1315" s="60">
        <f>J1315*K1315</f>
        <v>2000000</v>
      </c>
      <c r="M1315" s="55"/>
    </row>
    <row r="1316" spans="2:13" ht="25.5" x14ac:dyDescent="0.2">
      <c r="B1316" s="68" t="s">
        <v>2819</v>
      </c>
      <c r="C1316" s="57">
        <v>50199</v>
      </c>
      <c r="D1316" s="58" t="s">
        <v>228</v>
      </c>
      <c r="E1316" s="56" t="s">
        <v>386</v>
      </c>
      <c r="F1316" s="65" t="s">
        <v>3132</v>
      </c>
      <c r="G1316" s="65" t="s">
        <v>3133</v>
      </c>
      <c r="H1316" s="63" t="s">
        <v>3134</v>
      </c>
      <c r="I1316" s="63" t="s">
        <v>2117</v>
      </c>
      <c r="J1316" s="61">
        <v>5</v>
      </c>
      <c r="K1316" s="60">
        <v>95000</v>
      </c>
      <c r="L1316" s="60">
        <f>J1316*K1316</f>
        <v>475000</v>
      </c>
      <c r="M1316" s="55" t="s">
        <v>70</v>
      </c>
    </row>
    <row r="1317" spans="2:13" x14ac:dyDescent="0.2">
      <c r="B1317" s="68" t="s">
        <v>4192</v>
      </c>
      <c r="C1317" s="57">
        <v>10203</v>
      </c>
      <c r="D1317" s="58" t="s">
        <v>83</v>
      </c>
      <c r="E1317" s="56" t="s">
        <v>84</v>
      </c>
      <c r="F1317" s="65">
        <v>78102206</v>
      </c>
      <c r="G1317" s="65">
        <v>92002384</v>
      </c>
      <c r="H1317" s="63" t="s">
        <v>3135</v>
      </c>
      <c r="I1317" s="63" t="s">
        <v>2117</v>
      </c>
      <c r="J1317" s="61">
        <v>12</v>
      </c>
      <c r="K1317" s="60">
        <v>2500000</v>
      </c>
      <c r="L1317" s="60">
        <f t="shared" ref="L1317:L1333" si="29">+K1317*J1317</f>
        <v>30000000</v>
      </c>
      <c r="M1317" s="55" t="s">
        <v>66</v>
      </c>
    </row>
    <row r="1318" spans="2:13" ht="25.5" x14ac:dyDescent="0.2">
      <c r="B1318" s="68" t="s">
        <v>4192</v>
      </c>
      <c r="C1318" s="57">
        <v>10303</v>
      </c>
      <c r="D1318" s="58" t="s">
        <v>169</v>
      </c>
      <c r="E1318" s="56" t="s">
        <v>3136</v>
      </c>
      <c r="F1318" s="65" t="s">
        <v>3137</v>
      </c>
      <c r="G1318" s="65" t="s">
        <v>3138</v>
      </c>
      <c r="H1318" s="63" t="s">
        <v>3139</v>
      </c>
      <c r="I1318" s="63" t="s">
        <v>2117</v>
      </c>
      <c r="J1318" s="61">
        <v>75</v>
      </c>
      <c r="K1318" s="60">
        <v>60000</v>
      </c>
      <c r="L1318" s="60">
        <f t="shared" si="29"/>
        <v>4500000</v>
      </c>
      <c r="M1318" s="55" t="s">
        <v>66</v>
      </c>
    </row>
    <row r="1319" spans="2:13" x14ac:dyDescent="0.2">
      <c r="B1319" s="68" t="s">
        <v>4192</v>
      </c>
      <c r="C1319" s="57">
        <v>10499</v>
      </c>
      <c r="D1319" s="58" t="s">
        <v>306</v>
      </c>
      <c r="E1319" s="56" t="s">
        <v>87</v>
      </c>
      <c r="F1319" s="65" t="s">
        <v>3140</v>
      </c>
      <c r="G1319" s="65" t="s">
        <v>3141</v>
      </c>
      <c r="H1319" s="63" t="s">
        <v>3142</v>
      </c>
      <c r="I1319" s="63" t="s">
        <v>2117</v>
      </c>
      <c r="J1319" s="61">
        <v>200</v>
      </c>
      <c r="K1319" s="60">
        <v>660000</v>
      </c>
      <c r="L1319" s="60">
        <f t="shared" si="29"/>
        <v>132000000</v>
      </c>
      <c r="M1319" s="55" t="s">
        <v>66</v>
      </c>
    </row>
    <row r="1320" spans="2:13" x14ac:dyDescent="0.2">
      <c r="B1320" s="68" t="s">
        <v>4192</v>
      </c>
      <c r="C1320" s="57">
        <v>10701</v>
      </c>
      <c r="D1320" s="58" t="s">
        <v>83</v>
      </c>
      <c r="E1320" s="56" t="s">
        <v>1610</v>
      </c>
      <c r="F1320" s="65" t="s">
        <v>3143</v>
      </c>
      <c r="G1320" s="65" t="s">
        <v>3144</v>
      </c>
      <c r="H1320" s="63" t="s">
        <v>3145</v>
      </c>
      <c r="I1320" s="63" t="s">
        <v>2117</v>
      </c>
      <c r="J1320" s="61">
        <v>1</v>
      </c>
      <c r="K1320" s="60">
        <v>20000000</v>
      </c>
      <c r="L1320" s="60">
        <f t="shared" si="29"/>
        <v>20000000</v>
      </c>
      <c r="M1320" s="55" t="s">
        <v>66</v>
      </c>
    </row>
    <row r="1321" spans="2:13" x14ac:dyDescent="0.2">
      <c r="B1321" s="68" t="s">
        <v>4192</v>
      </c>
      <c r="C1321" s="57">
        <v>10805</v>
      </c>
      <c r="D1321" s="58" t="s">
        <v>83</v>
      </c>
      <c r="E1321" s="56" t="s">
        <v>323</v>
      </c>
      <c r="F1321" s="65" t="s">
        <v>3146</v>
      </c>
      <c r="G1321" s="65" t="s">
        <v>3147</v>
      </c>
      <c r="H1321" s="63" t="s">
        <v>3148</v>
      </c>
      <c r="I1321" s="63" t="s">
        <v>2117</v>
      </c>
      <c r="J1321" s="61">
        <v>925</v>
      </c>
      <c r="K1321" s="60">
        <v>16000</v>
      </c>
      <c r="L1321" s="60">
        <f t="shared" si="29"/>
        <v>14800000</v>
      </c>
      <c r="M1321" s="55" t="s">
        <v>66</v>
      </c>
    </row>
    <row r="1322" spans="2:13" x14ac:dyDescent="0.2">
      <c r="B1322" s="68" t="s">
        <v>4192</v>
      </c>
      <c r="C1322" s="57" t="s">
        <v>816</v>
      </c>
      <c r="D1322" s="58" t="s">
        <v>291</v>
      </c>
      <c r="E1322" s="56" t="s">
        <v>3149</v>
      </c>
      <c r="F1322" s="65" t="s">
        <v>817</v>
      </c>
      <c r="G1322" s="65" t="s">
        <v>3150</v>
      </c>
      <c r="H1322" s="63" t="s">
        <v>3151</v>
      </c>
      <c r="I1322" s="63" t="s">
        <v>2117</v>
      </c>
      <c r="J1322" s="61">
        <v>1</v>
      </c>
      <c r="K1322" s="60">
        <v>1700000</v>
      </c>
      <c r="L1322" s="60">
        <f t="shared" si="29"/>
        <v>1700000</v>
      </c>
      <c r="M1322" s="55" t="s">
        <v>66</v>
      </c>
    </row>
    <row r="1323" spans="2:13" x14ac:dyDescent="0.2">
      <c r="B1323" s="68" t="s">
        <v>4192</v>
      </c>
      <c r="C1323" s="57" t="s">
        <v>816</v>
      </c>
      <c r="D1323" s="58" t="s">
        <v>291</v>
      </c>
      <c r="E1323" s="56" t="s">
        <v>3152</v>
      </c>
      <c r="F1323" s="65" t="s">
        <v>817</v>
      </c>
      <c r="G1323" s="65" t="s">
        <v>3153</v>
      </c>
      <c r="H1323" s="63" t="s">
        <v>3151</v>
      </c>
      <c r="I1323" s="63" t="s">
        <v>2117</v>
      </c>
      <c r="J1323" s="61">
        <v>1</v>
      </c>
      <c r="K1323" s="60">
        <v>1700000</v>
      </c>
      <c r="L1323" s="60">
        <f t="shared" si="29"/>
        <v>1700000</v>
      </c>
      <c r="M1323" s="55" t="s">
        <v>66</v>
      </c>
    </row>
    <row r="1324" spans="2:13" x14ac:dyDescent="0.2">
      <c r="B1324" s="68" t="s">
        <v>4192</v>
      </c>
      <c r="C1324" s="57" t="s">
        <v>816</v>
      </c>
      <c r="D1324" s="58" t="s">
        <v>291</v>
      </c>
      <c r="E1324" s="56" t="s">
        <v>3154</v>
      </c>
      <c r="F1324" s="65" t="s">
        <v>817</v>
      </c>
      <c r="G1324" s="65" t="s">
        <v>3155</v>
      </c>
      <c r="H1324" s="63" t="s">
        <v>3151</v>
      </c>
      <c r="I1324" s="63" t="s">
        <v>2117</v>
      </c>
      <c r="J1324" s="61">
        <v>1</v>
      </c>
      <c r="K1324" s="60">
        <v>1700000</v>
      </c>
      <c r="L1324" s="60">
        <f t="shared" si="29"/>
        <v>1700000</v>
      </c>
      <c r="M1324" s="55" t="s">
        <v>66</v>
      </c>
    </row>
    <row r="1325" spans="2:13" x14ac:dyDescent="0.2">
      <c r="B1325" s="68" t="s">
        <v>4192</v>
      </c>
      <c r="C1325" s="57" t="s">
        <v>816</v>
      </c>
      <c r="D1325" s="58" t="s">
        <v>291</v>
      </c>
      <c r="E1325" s="56" t="s">
        <v>3156</v>
      </c>
      <c r="F1325" s="65" t="s">
        <v>817</v>
      </c>
      <c r="G1325" s="65" t="s">
        <v>3157</v>
      </c>
      <c r="H1325" s="63" t="s">
        <v>3151</v>
      </c>
      <c r="I1325" s="63" t="s">
        <v>2117</v>
      </c>
      <c r="J1325" s="61">
        <v>1</v>
      </c>
      <c r="K1325" s="60">
        <v>1700000</v>
      </c>
      <c r="L1325" s="60">
        <f t="shared" si="29"/>
        <v>1700000</v>
      </c>
      <c r="M1325" s="55" t="s">
        <v>66</v>
      </c>
    </row>
    <row r="1326" spans="2:13" x14ac:dyDescent="0.2">
      <c r="B1326" s="68" t="s">
        <v>4192</v>
      </c>
      <c r="C1326" s="57" t="s">
        <v>816</v>
      </c>
      <c r="D1326" s="58" t="s">
        <v>291</v>
      </c>
      <c r="E1326" s="56" t="s">
        <v>3156</v>
      </c>
      <c r="F1326" s="65" t="s">
        <v>817</v>
      </c>
      <c r="G1326" s="65" t="s">
        <v>3158</v>
      </c>
      <c r="H1326" s="63" t="s">
        <v>3151</v>
      </c>
      <c r="I1326" s="63" t="s">
        <v>2117</v>
      </c>
      <c r="J1326" s="61">
        <v>1</v>
      </c>
      <c r="K1326" s="60">
        <v>1700000</v>
      </c>
      <c r="L1326" s="60">
        <f t="shared" si="29"/>
        <v>1700000</v>
      </c>
      <c r="M1326" s="55" t="s">
        <v>66</v>
      </c>
    </row>
    <row r="1327" spans="2:13" x14ac:dyDescent="0.2">
      <c r="B1327" s="68" t="s">
        <v>4192</v>
      </c>
      <c r="C1327" s="57" t="s">
        <v>816</v>
      </c>
      <c r="D1327" s="58" t="s">
        <v>291</v>
      </c>
      <c r="E1327" s="56" t="s">
        <v>3156</v>
      </c>
      <c r="F1327" s="65" t="s">
        <v>817</v>
      </c>
      <c r="G1327" s="65" t="s">
        <v>3159</v>
      </c>
      <c r="H1327" s="63" t="s">
        <v>3151</v>
      </c>
      <c r="I1327" s="63" t="s">
        <v>2117</v>
      </c>
      <c r="J1327" s="61">
        <v>1</v>
      </c>
      <c r="K1327" s="60">
        <v>1700000</v>
      </c>
      <c r="L1327" s="60">
        <f t="shared" si="29"/>
        <v>1700000</v>
      </c>
      <c r="M1327" s="55" t="s">
        <v>66</v>
      </c>
    </row>
    <row r="1328" spans="2:13" x14ac:dyDescent="0.2">
      <c r="B1328" s="68" t="s">
        <v>4192</v>
      </c>
      <c r="C1328" s="57" t="s">
        <v>816</v>
      </c>
      <c r="D1328" s="58" t="s">
        <v>291</v>
      </c>
      <c r="E1328" s="56" t="s">
        <v>3160</v>
      </c>
      <c r="F1328" s="65" t="s">
        <v>817</v>
      </c>
      <c r="G1328" s="65" t="s">
        <v>3161</v>
      </c>
      <c r="H1328" s="63" t="s">
        <v>3151</v>
      </c>
      <c r="I1328" s="63" t="s">
        <v>2117</v>
      </c>
      <c r="J1328" s="61">
        <v>1</v>
      </c>
      <c r="K1328" s="60">
        <v>1700000</v>
      </c>
      <c r="L1328" s="60">
        <f t="shared" si="29"/>
        <v>1700000</v>
      </c>
      <c r="M1328" s="55" t="s">
        <v>66</v>
      </c>
    </row>
    <row r="1329" spans="2:13" x14ac:dyDescent="0.2">
      <c r="B1329" s="68" t="s">
        <v>4192</v>
      </c>
      <c r="C1329" s="57" t="s">
        <v>816</v>
      </c>
      <c r="D1329" s="58" t="s">
        <v>147</v>
      </c>
      <c r="E1329" s="56" t="s">
        <v>3162</v>
      </c>
      <c r="F1329" s="65" t="s">
        <v>3163</v>
      </c>
      <c r="G1329" s="65" t="s">
        <v>3164</v>
      </c>
      <c r="H1329" s="63" t="s">
        <v>3151</v>
      </c>
      <c r="I1329" s="63" t="s">
        <v>2117</v>
      </c>
      <c r="J1329" s="61">
        <v>1</v>
      </c>
      <c r="K1329" s="60">
        <v>1700000</v>
      </c>
      <c r="L1329" s="60">
        <f t="shared" si="29"/>
        <v>1700000</v>
      </c>
      <c r="M1329" s="55" t="s">
        <v>66</v>
      </c>
    </row>
    <row r="1330" spans="2:13" x14ac:dyDescent="0.2">
      <c r="B1330" s="68" t="s">
        <v>4192</v>
      </c>
      <c r="C1330" s="57" t="s">
        <v>816</v>
      </c>
      <c r="D1330" s="58" t="s">
        <v>291</v>
      </c>
      <c r="E1330" s="56" t="s">
        <v>3165</v>
      </c>
      <c r="F1330" s="65" t="s">
        <v>817</v>
      </c>
      <c r="G1330" s="65" t="s">
        <v>3166</v>
      </c>
      <c r="H1330" s="63" t="s">
        <v>3151</v>
      </c>
      <c r="I1330" s="63" t="s">
        <v>2117</v>
      </c>
      <c r="J1330" s="61">
        <v>1</v>
      </c>
      <c r="K1330" s="60">
        <v>1600000</v>
      </c>
      <c r="L1330" s="60">
        <f t="shared" si="29"/>
        <v>1600000</v>
      </c>
      <c r="M1330" s="55" t="s">
        <v>66</v>
      </c>
    </row>
    <row r="1331" spans="2:13" x14ac:dyDescent="0.2">
      <c r="B1331" s="68" t="s">
        <v>4192</v>
      </c>
      <c r="C1331" s="57" t="s">
        <v>816</v>
      </c>
      <c r="D1331" s="58" t="s">
        <v>291</v>
      </c>
      <c r="E1331" s="56" t="s">
        <v>3013</v>
      </c>
      <c r="F1331" s="65" t="s">
        <v>3167</v>
      </c>
      <c r="G1331" s="65" t="s">
        <v>3168</v>
      </c>
      <c r="H1331" s="63" t="s">
        <v>3151</v>
      </c>
      <c r="I1331" s="63" t="s">
        <v>2117</v>
      </c>
      <c r="J1331" s="61">
        <v>1</v>
      </c>
      <c r="K1331" s="60">
        <v>1600000</v>
      </c>
      <c r="L1331" s="60">
        <f t="shared" si="29"/>
        <v>1600000</v>
      </c>
      <c r="M1331" s="55" t="s">
        <v>66</v>
      </c>
    </row>
    <row r="1332" spans="2:13" x14ac:dyDescent="0.2">
      <c r="B1332" s="68" t="s">
        <v>4192</v>
      </c>
      <c r="C1332" s="57" t="s">
        <v>816</v>
      </c>
      <c r="D1332" s="58" t="s">
        <v>291</v>
      </c>
      <c r="E1332" s="56" t="s">
        <v>980</v>
      </c>
      <c r="F1332" s="65" t="s">
        <v>817</v>
      </c>
      <c r="G1332" s="65" t="s">
        <v>3169</v>
      </c>
      <c r="H1332" s="63" t="s">
        <v>3151</v>
      </c>
      <c r="I1332" s="63" t="s">
        <v>2117</v>
      </c>
      <c r="J1332" s="61">
        <v>1</v>
      </c>
      <c r="K1332" s="60">
        <v>1600000</v>
      </c>
      <c r="L1332" s="60">
        <f t="shared" si="29"/>
        <v>1600000</v>
      </c>
      <c r="M1332" s="55" t="s">
        <v>66</v>
      </c>
    </row>
    <row r="1333" spans="2:13" x14ac:dyDescent="0.2">
      <c r="B1333" s="68" t="s">
        <v>4192</v>
      </c>
      <c r="C1333" s="57" t="s">
        <v>816</v>
      </c>
      <c r="D1333" s="58" t="s">
        <v>291</v>
      </c>
      <c r="E1333" s="56" t="s">
        <v>3156</v>
      </c>
      <c r="F1333" s="65" t="s">
        <v>817</v>
      </c>
      <c r="G1333" s="65" t="s">
        <v>3159</v>
      </c>
      <c r="H1333" s="63" t="s">
        <v>3151</v>
      </c>
      <c r="I1333" s="63" t="s">
        <v>2117</v>
      </c>
      <c r="J1333" s="61">
        <v>1</v>
      </c>
      <c r="K1333" s="60">
        <v>1600000</v>
      </c>
      <c r="L1333" s="60">
        <f t="shared" si="29"/>
        <v>1600000</v>
      </c>
      <c r="M1333" s="55" t="s">
        <v>66</v>
      </c>
    </row>
    <row r="1334" spans="2:13" x14ac:dyDescent="0.2">
      <c r="B1334" s="68" t="s">
        <v>4192</v>
      </c>
      <c r="C1334" s="57">
        <v>20402</v>
      </c>
      <c r="D1334" s="58" t="s">
        <v>105</v>
      </c>
      <c r="E1334" s="56" t="s">
        <v>84</v>
      </c>
      <c r="F1334" s="65" t="s">
        <v>3146</v>
      </c>
      <c r="G1334" s="65" t="s">
        <v>3170</v>
      </c>
      <c r="H1334" s="63" t="s">
        <v>3171</v>
      </c>
      <c r="I1334" s="63" t="s">
        <v>2117</v>
      </c>
      <c r="J1334" s="61">
        <v>1</v>
      </c>
      <c r="K1334" s="60">
        <v>93000000</v>
      </c>
      <c r="L1334" s="60">
        <f>+K1334*J1334</f>
        <v>93000000</v>
      </c>
      <c r="M1334" s="55" t="s">
        <v>66</v>
      </c>
    </row>
    <row r="1335" spans="2:13" x14ac:dyDescent="0.2">
      <c r="B1335" s="68" t="s">
        <v>4192</v>
      </c>
      <c r="C1335" s="57" t="s">
        <v>138</v>
      </c>
      <c r="D1335" s="58" t="s">
        <v>83</v>
      </c>
      <c r="E1335" s="56" t="s">
        <v>97</v>
      </c>
      <c r="F1335" s="65" t="s">
        <v>3172</v>
      </c>
      <c r="G1335" s="65" t="s">
        <v>3173</v>
      </c>
      <c r="H1335" s="63" t="s">
        <v>3174</v>
      </c>
      <c r="I1335" s="63" t="s">
        <v>2117</v>
      </c>
      <c r="J1335" s="61">
        <v>60</v>
      </c>
      <c r="K1335" s="60">
        <v>63000</v>
      </c>
      <c r="L1335" s="60">
        <f>+K1335*J1335</f>
        <v>3780000</v>
      </c>
      <c r="M1335" s="55" t="s">
        <v>66</v>
      </c>
    </row>
    <row r="1336" spans="2:13" x14ac:dyDescent="0.2">
      <c r="B1336" s="68" t="s">
        <v>4192</v>
      </c>
      <c r="C1336" s="57" t="s">
        <v>138</v>
      </c>
      <c r="D1336" s="58" t="s">
        <v>83</v>
      </c>
      <c r="E1336" s="56" t="s">
        <v>97</v>
      </c>
      <c r="F1336" s="65" t="s">
        <v>3172</v>
      </c>
      <c r="G1336" s="65" t="s">
        <v>3175</v>
      </c>
      <c r="H1336" s="63" t="s">
        <v>3174</v>
      </c>
      <c r="I1336" s="63" t="s">
        <v>2117</v>
      </c>
      <c r="J1336" s="61">
        <v>4</v>
      </c>
      <c r="K1336" s="60">
        <v>55000</v>
      </c>
      <c r="L1336" s="60">
        <f>+K1336*J1336</f>
        <v>220000</v>
      </c>
      <c r="M1336" s="55" t="s">
        <v>66</v>
      </c>
    </row>
    <row r="1337" spans="2:13" x14ac:dyDescent="0.2">
      <c r="B1337" s="68" t="s">
        <v>4192</v>
      </c>
      <c r="C1337" s="57" t="s">
        <v>138</v>
      </c>
      <c r="D1337" s="58" t="s">
        <v>83</v>
      </c>
      <c r="E1337" s="56" t="s">
        <v>97</v>
      </c>
      <c r="F1337" s="65" t="s">
        <v>3172</v>
      </c>
      <c r="G1337" s="65" t="s">
        <v>3176</v>
      </c>
      <c r="H1337" s="63" t="s">
        <v>3174</v>
      </c>
      <c r="I1337" s="63" t="s">
        <v>2117</v>
      </c>
      <c r="J1337" s="61">
        <v>4</v>
      </c>
      <c r="K1337" s="60">
        <v>55000</v>
      </c>
      <c r="L1337" s="60">
        <f t="shared" ref="L1337:L1400" si="30">+K1337*J1337</f>
        <v>220000</v>
      </c>
      <c r="M1337" s="55" t="s">
        <v>66</v>
      </c>
    </row>
    <row r="1338" spans="2:13" x14ac:dyDescent="0.2">
      <c r="B1338" s="68" t="s">
        <v>4192</v>
      </c>
      <c r="C1338" s="57" t="s">
        <v>138</v>
      </c>
      <c r="D1338" s="58" t="s">
        <v>83</v>
      </c>
      <c r="E1338" s="56" t="s">
        <v>97</v>
      </c>
      <c r="F1338" s="65" t="s">
        <v>3172</v>
      </c>
      <c r="G1338" s="65" t="s">
        <v>3177</v>
      </c>
      <c r="H1338" s="63" t="s">
        <v>3174</v>
      </c>
      <c r="I1338" s="63" t="s">
        <v>2117</v>
      </c>
      <c r="J1338" s="61">
        <v>4</v>
      </c>
      <c r="K1338" s="60">
        <v>65000</v>
      </c>
      <c r="L1338" s="60">
        <f t="shared" si="30"/>
        <v>260000</v>
      </c>
      <c r="M1338" s="55" t="s">
        <v>66</v>
      </c>
    </row>
    <row r="1339" spans="2:13" x14ac:dyDescent="0.2">
      <c r="B1339" s="68" t="s">
        <v>4192</v>
      </c>
      <c r="C1339" s="57" t="s">
        <v>138</v>
      </c>
      <c r="D1339" s="58" t="s">
        <v>83</v>
      </c>
      <c r="E1339" s="56" t="s">
        <v>97</v>
      </c>
      <c r="F1339" s="65" t="s">
        <v>3172</v>
      </c>
      <c r="G1339" s="65" t="s">
        <v>3178</v>
      </c>
      <c r="H1339" s="63" t="s">
        <v>3174</v>
      </c>
      <c r="I1339" s="63" t="s">
        <v>2117</v>
      </c>
      <c r="J1339" s="61">
        <v>75</v>
      </c>
      <c r="K1339" s="60">
        <v>66000</v>
      </c>
      <c r="L1339" s="60">
        <f t="shared" si="30"/>
        <v>4950000</v>
      </c>
      <c r="M1339" s="55" t="s">
        <v>66</v>
      </c>
    </row>
    <row r="1340" spans="2:13" x14ac:dyDescent="0.2">
      <c r="B1340" s="68" t="s">
        <v>4192</v>
      </c>
      <c r="C1340" s="57" t="s">
        <v>138</v>
      </c>
      <c r="D1340" s="58" t="s">
        <v>83</v>
      </c>
      <c r="E1340" s="56" t="s">
        <v>97</v>
      </c>
      <c r="F1340" s="65" t="s">
        <v>3172</v>
      </c>
      <c r="G1340" s="65" t="s">
        <v>3179</v>
      </c>
      <c r="H1340" s="63" t="s">
        <v>3174</v>
      </c>
      <c r="I1340" s="63" t="s">
        <v>2117</v>
      </c>
      <c r="J1340" s="61">
        <v>4</v>
      </c>
      <c r="K1340" s="60">
        <v>34000</v>
      </c>
      <c r="L1340" s="60">
        <f t="shared" si="30"/>
        <v>136000</v>
      </c>
      <c r="M1340" s="55" t="s">
        <v>66</v>
      </c>
    </row>
    <row r="1341" spans="2:13" x14ac:dyDescent="0.2">
      <c r="B1341" s="68" t="s">
        <v>4192</v>
      </c>
      <c r="C1341" s="57" t="s">
        <v>138</v>
      </c>
      <c r="D1341" s="58" t="s">
        <v>83</v>
      </c>
      <c r="E1341" s="56" t="s">
        <v>97</v>
      </c>
      <c r="F1341" s="65" t="s">
        <v>3172</v>
      </c>
      <c r="G1341" s="65" t="s">
        <v>3180</v>
      </c>
      <c r="H1341" s="63" t="s">
        <v>3174</v>
      </c>
      <c r="I1341" s="63" t="s">
        <v>2117</v>
      </c>
      <c r="J1341" s="61">
        <v>160</v>
      </c>
      <c r="K1341" s="60">
        <v>78000</v>
      </c>
      <c r="L1341" s="60">
        <f t="shared" si="30"/>
        <v>12480000</v>
      </c>
      <c r="M1341" s="55" t="s">
        <v>66</v>
      </c>
    </row>
    <row r="1342" spans="2:13" x14ac:dyDescent="0.2">
      <c r="B1342" s="68" t="s">
        <v>4192</v>
      </c>
      <c r="C1342" s="57" t="s">
        <v>138</v>
      </c>
      <c r="D1342" s="58" t="s">
        <v>83</v>
      </c>
      <c r="E1342" s="56" t="s">
        <v>97</v>
      </c>
      <c r="F1342" s="65" t="s">
        <v>3172</v>
      </c>
      <c r="G1342" s="65" t="s">
        <v>3181</v>
      </c>
      <c r="H1342" s="63" t="s">
        <v>3174</v>
      </c>
      <c r="I1342" s="63" t="s">
        <v>2117</v>
      </c>
      <c r="J1342" s="61">
        <v>160</v>
      </c>
      <c r="K1342" s="60">
        <v>78000</v>
      </c>
      <c r="L1342" s="60">
        <f t="shared" si="30"/>
        <v>12480000</v>
      </c>
      <c r="M1342" s="55" t="s">
        <v>66</v>
      </c>
    </row>
    <row r="1343" spans="2:13" x14ac:dyDescent="0.2">
      <c r="B1343" s="68" t="s">
        <v>4192</v>
      </c>
      <c r="C1343" s="57" t="s">
        <v>138</v>
      </c>
      <c r="D1343" s="58" t="s">
        <v>83</v>
      </c>
      <c r="E1343" s="56" t="s">
        <v>97</v>
      </c>
      <c r="F1343" s="65" t="s">
        <v>3172</v>
      </c>
      <c r="G1343" s="65" t="s">
        <v>3182</v>
      </c>
      <c r="H1343" s="63" t="s">
        <v>3174</v>
      </c>
      <c r="I1343" s="63" t="s">
        <v>2117</v>
      </c>
      <c r="J1343" s="61">
        <v>4</v>
      </c>
      <c r="K1343" s="60">
        <v>53500</v>
      </c>
      <c r="L1343" s="60">
        <f t="shared" si="30"/>
        <v>214000</v>
      </c>
      <c r="M1343" s="55" t="s">
        <v>66</v>
      </c>
    </row>
    <row r="1344" spans="2:13" x14ac:dyDescent="0.2">
      <c r="B1344" s="68" t="s">
        <v>4192</v>
      </c>
      <c r="C1344" s="57" t="s">
        <v>138</v>
      </c>
      <c r="D1344" s="58" t="s">
        <v>83</v>
      </c>
      <c r="E1344" s="56" t="s">
        <v>97</v>
      </c>
      <c r="F1344" s="65" t="s">
        <v>3172</v>
      </c>
      <c r="G1344" s="65" t="s">
        <v>3183</v>
      </c>
      <c r="H1344" s="63" t="s">
        <v>3174</v>
      </c>
      <c r="I1344" s="63" t="s">
        <v>2117</v>
      </c>
      <c r="J1344" s="61">
        <v>4</v>
      </c>
      <c r="K1344" s="60">
        <v>34000</v>
      </c>
      <c r="L1344" s="60">
        <f t="shared" si="30"/>
        <v>136000</v>
      </c>
      <c r="M1344" s="55" t="s">
        <v>66</v>
      </c>
    </row>
    <row r="1345" spans="2:13" x14ac:dyDescent="0.2">
      <c r="B1345" s="68" t="s">
        <v>4192</v>
      </c>
      <c r="C1345" s="57" t="s">
        <v>138</v>
      </c>
      <c r="D1345" s="58" t="s">
        <v>83</v>
      </c>
      <c r="E1345" s="56" t="s">
        <v>97</v>
      </c>
      <c r="F1345" s="65" t="s">
        <v>3172</v>
      </c>
      <c r="G1345" s="65" t="s">
        <v>3184</v>
      </c>
      <c r="H1345" s="63" t="s">
        <v>3174</v>
      </c>
      <c r="I1345" s="63" t="s">
        <v>2117</v>
      </c>
      <c r="J1345" s="61">
        <v>38</v>
      </c>
      <c r="K1345" s="60">
        <v>60000</v>
      </c>
      <c r="L1345" s="60">
        <f t="shared" si="30"/>
        <v>2280000</v>
      </c>
      <c r="M1345" s="55" t="s">
        <v>66</v>
      </c>
    </row>
    <row r="1346" spans="2:13" x14ac:dyDescent="0.2">
      <c r="B1346" s="68" t="s">
        <v>4192</v>
      </c>
      <c r="C1346" s="57" t="s">
        <v>138</v>
      </c>
      <c r="D1346" s="58" t="s">
        <v>83</v>
      </c>
      <c r="E1346" s="56" t="s">
        <v>97</v>
      </c>
      <c r="F1346" s="65" t="s">
        <v>3172</v>
      </c>
      <c r="G1346" s="65" t="s">
        <v>3185</v>
      </c>
      <c r="H1346" s="63" t="s">
        <v>3174</v>
      </c>
      <c r="I1346" s="63" t="s">
        <v>2117</v>
      </c>
      <c r="J1346" s="61">
        <v>30</v>
      </c>
      <c r="K1346" s="60">
        <v>70000</v>
      </c>
      <c r="L1346" s="60">
        <f t="shared" si="30"/>
        <v>2100000</v>
      </c>
      <c r="M1346" s="55" t="s">
        <v>66</v>
      </c>
    </row>
    <row r="1347" spans="2:13" x14ac:dyDescent="0.2">
      <c r="B1347" s="68" t="s">
        <v>4192</v>
      </c>
      <c r="C1347" s="57" t="s">
        <v>138</v>
      </c>
      <c r="D1347" s="58" t="s">
        <v>83</v>
      </c>
      <c r="E1347" s="56" t="s">
        <v>97</v>
      </c>
      <c r="F1347" s="65" t="s">
        <v>3172</v>
      </c>
      <c r="G1347" s="65" t="s">
        <v>3186</v>
      </c>
      <c r="H1347" s="63" t="s">
        <v>3174</v>
      </c>
      <c r="I1347" s="63" t="s">
        <v>2117</v>
      </c>
      <c r="J1347" s="61">
        <v>4</v>
      </c>
      <c r="K1347" s="60">
        <v>51000</v>
      </c>
      <c r="L1347" s="60">
        <f t="shared" si="30"/>
        <v>204000</v>
      </c>
      <c r="M1347" s="55" t="s">
        <v>66</v>
      </c>
    </row>
    <row r="1348" spans="2:13" x14ac:dyDescent="0.2">
      <c r="B1348" s="68" t="s">
        <v>4192</v>
      </c>
      <c r="C1348" s="57" t="s">
        <v>138</v>
      </c>
      <c r="D1348" s="58" t="s">
        <v>83</v>
      </c>
      <c r="E1348" s="56" t="s">
        <v>97</v>
      </c>
      <c r="F1348" s="65" t="s">
        <v>3172</v>
      </c>
      <c r="G1348" s="65" t="s">
        <v>3187</v>
      </c>
      <c r="H1348" s="63" t="s">
        <v>3174</v>
      </c>
      <c r="I1348" s="63" t="s">
        <v>2117</v>
      </c>
      <c r="J1348" s="61">
        <v>4</v>
      </c>
      <c r="K1348" s="60">
        <v>60000</v>
      </c>
      <c r="L1348" s="60">
        <f t="shared" si="30"/>
        <v>240000</v>
      </c>
      <c r="M1348" s="55" t="s">
        <v>66</v>
      </c>
    </row>
    <row r="1349" spans="2:13" x14ac:dyDescent="0.2">
      <c r="B1349" s="68" t="s">
        <v>4192</v>
      </c>
      <c r="C1349" s="57" t="s">
        <v>138</v>
      </c>
      <c r="D1349" s="58" t="s">
        <v>83</v>
      </c>
      <c r="E1349" s="56" t="s">
        <v>97</v>
      </c>
      <c r="F1349" s="65" t="s">
        <v>3172</v>
      </c>
      <c r="G1349" s="65" t="s">
        <v>3188</v>
      </c>
      <c r="H1349" s="63" t="s">
        <v>3174</v>
      </c>
      <c r="I1349" s="63" t="s">
        <v>2117</v>
      </c>
      <c r="J1349" s="61">
        <v>145</v>
      </c>
      <c r="K1349" s="60">
        <v>70000</v>
      </c>
      <c r="L1349" s="60">
        <f t="shared" si="30"/>
        <v>10150000</v>
      </c>
      <c r="M1349" s="55" t="s">
        <v>66</v>
      </c>
    </row>
    <row r="1350" spans="2:13" x14ac:dyDescent="0.2">
      <c r="B1350" s="68" t="s">
        <v>4192</v>
      </c>
      <c r="C1350" s="57" t="s">
        <v>138</v>
      </c>
      <c r="D1350" s="58" t="s">
        <v>83</v>
      </c>
      <c r="E1350" s="56" t="s">
        <v>97</v>
      </c>
      <c r="F1350" s="65" t="s">
        <v>3172</v>
      </c>
      <c r="G1350" s="65" t="s">
        <v>3189</v>
      </c>
      <c r="H1350" s="63" t="s">
        <v>3174</v>
      </c>
      <c r="I1350" s="63" t="s">
        <v>2117</v>
      </c>
      <c r="J1350" s="61">
        <v>5</v>
      </c>
      <c r="K1350" s="60">
        <v>30000</v>
      </c>
      <c r="L1350" s="60">
        <f t="shared" si="30"/>
        <v>150000</v>
      </c>
      <c r="M1350" s="55" t="s">
        <v>66</v>
      </c>
    </row>
    <row r="1351" spans="2:13" x14ac:dyDescent="0.2">
      <c r="B1351" s="68" t="s">
        <v>4192</v>
      </c>
      <c r="C1351" s="57">
        <v>29904</v>
      </c>
      <c r="D1351" s="58" t="s">
        <v>295</v>
      </c>
      <c r="E1351" s="56">
        <v>140</v>
      </c>
      <c r="F1351" s="65" t="s">
        <v>588</v>
      </c>
      <c r="G1351" s="65" t="s">
        <v>3190</v>
      </c>
      <c r="H1351" s="63" t="s">
        <v>3191</v>
      </c>
      <c r="I1351" s="63" t="s">
        <v>2117</v>
      </c>
      <c r="J1351" s="61">
        <v>1</v>
      </c>
      <c r="K1351" s="60">
        <v>4000000</v>
      </c>
      <c r="L1351" s="60">
        <f t="shared" si="30"/>
        <v>4000000</v>
      </c>
      <c r="M1351" s="55" t="s">
        <v>66</v>
      </c>
    </row>
    <row r="1352" spans="2:13" x14ac:dyDescent="0.2">
      <c r="B1352" s="68" t="s">
        <v>4192</v>
      </c>
      <c r="C1352" s="57">
        <v>29904</v>
      </c>
      <c r="D1352" s="58" t="s">
        <v>295</v>
      </c>
      <c r="E1352" s="56">
        <v>140</v>
      </c>
      <c r="F1352" s="65" t="s">
        <v>3192</v>
      </c>
      <c r="G1352" s="65" t="s">
        <v>3193</v>
      </c>
      <c r="H1352" s="63" t="s">
        <v>3191</v>
      </c>
      <c r="I1352" s="63" t="s">
        <v>2117</v>
      </c>
      <c r="J1352" s="61">
        <v>1</v>
      </c>
      <c r="K1352" s="60">
        <v>4000000</v>
      </c>
      <c r="L1352" s="60">
        <f t="shared" si="30"/>
        <v>4000000</v>
      </c>
      <c r="M1352" s="55" t="s">
        <v>66</v>
      </c>
    </row>
    <row r="1353" spans="2:13" x14ac:dyDescent="0.2">
      <c r="B1353" s="68" t="s">
        <v>4192</v>
      </c>
      <c r="C1353" s="57">
        <v>29904</v>
      </c>
      <c r="D1353" s="58" t="s">
        <v>295</v>
      </c>
      <c r="E1353" s="56">
        <v>140</v>
      </c>
      <c r="F1353" s="65" t="s">
        <v>3194</v>
      </c>
      <c r="G1353" s="65" t="s">
        <v>3195</v>
      </c>
      <c r="H1353" s="63" t="s">
        <v>3191</v>
      </c>
      <c r="I1353" s="63" t="s">
        <v>2117</v>
      </c>
      <c r="J1353" s="61">
        <v>1</v>
      </c>
      <c r="K1353" s="60">
        <v>4000000</v>
      </c>
      <c r="L1353" s="60">
        <f t="shared" si="30"/>
        <v>4000000</v>
      </c>
      <c r="M1353" s="55" t="s">
        <v>66</v>
      </c>
    </row>
    <row r="1354" spans="2:13" x14ac:dyDescent="0.2">
      <c r="B1354" s="68" t="s">
        <v>4192</v>
      </c>
      <c r="C1354" s="57" t="s">
        <v>314</v>
      </c>
      <c r="D1354" s="58" t="s">
        <v>105</v>
      </c>
      <c r="E1354" s="56">
        <v>370</v>
      </c>
      <c r="F1354" s="65" t="s">
        <v>3196</v>
      </c>
      <c r="G1354" s="65" t="s">
        <v>3197</v>
      </c>
      <c r="H1354" s="63" t="s">
        <v>3198</v>
      </c>
      <c r="I1354" s="63" t="s">
        <v>108</v>
      </c>
      <c r="J1354" s="61">
        <v>85</v>
      </c>
      <c r="K1354" s="60">
        <v>4607</v>
      </c>
      <c r="L1354" s="60">
        <f t="shared" si="30"/>
        <v>391595</v>
      </c>
      <c r="M1354" s="55" t="s">
        <v>66</v>
      </c>
    </row>
    <row r="1355" spans="2:13" x14ac:dyDescent="0.2">
      <c r="B1355" s="68" t="s">
        <v>4192</v>
      </c>
      <c r="C1355" s="57" t="s">
        <v>314</v>
      </c>
      <c r="D1355" s="58" t="s">
        <v>238</v>
      </c>
      <c r="E1355" s="56" t="s">
        <v>382</v>
      </c>
      <c r="F1355" s="65" t="s">
        <v>3199</v>
      </c>
      <c r="G1355" s="65" t="s">
        <v>3200</v>
      </c>
      <c r="H1355" s="63" t="s">
        <v>3201</v>
      </c>
      <c r="I1355" s="63" t="s">
        <v>108</v>
      </c>
      <c r="J1355" s="61">
        <v>500</v>
      </c>
      <c r="K1355" s="60">
        <v>3659</v>
      </c>
      <c r="L1355" s="60">
        <f t="shared" si="30"/>
        <v>1829500</v>
      </c>
      <c r="M1355" s="55" t="s">
        <v>66</v>
      </c>
    </row>
    <row r="1356" spans="2:13" x14ac:dyDescent="0.2">
      <c r="B1356" s="68" t="s">
        <v>4192</v>
      </c>
      <c r="C1356" s="57">
        <v>29906</v>
      </c>
      <c r="D1356" s="58" t="s">
        <v>169</v>
      </c>
      <c r="E1356" s="56" t="s">
        <v>2802</v>
      </c>
      <c r="F1356" s="65" t="s">
        <v>3202</v>
      </c>
      <c r="G1356" s="65" t="s">
        <v>3203</v>
      </c>
      <c r="H1356" s="63" t="s">
        <v>3204</v>
      </c>
      <c r="I1356" s="63" t="s">
        <v>2117</v>
      </c>
      <c r="J1356" s="61">
        <v>300</v>
      </c>
      <c r="K1356" s="60">
        <v>3000</v>
      </c>
      <c r="L1356" s="60">
        <f t="shared" si="30"/>
        <v>900000</v>
      </c>
      <c r="M1356" s="55" t="s">
        <v>66</v>
      </c>
    </row>
    <row r="1357" spans="2:13" ht="25.5" x14ac:dyDescent="0.2">
      <c r="B1357" s="68" t="s">
        <v>4192</v>
      </c>
      <c r="C1357" s="57">
        <v>50101</v>
      </c>
      <c r="D1357" s="58" t="s">
        <v>295</v>
      </c>
      <c r="E1357" s="56" t="s">
        <v>3205</v>
      </c>
      <c r="F1357" s="65">
        <v>25191702</v>
      </c>
      <c r="G1357" s="65" t="s">
        <v>3206</v>
      </c>
      <c r="H1357" s="63" t="s">
        <v>3207</v>
      </c>
      <c r="I1357" s="63" t="s">
        <v>2117</v>
      </c>
      <c r="J1357" s="61">
        <v>1</v>
      </c>
      <c r="K1357" s="60">
        <v>5000000</v>
      </c>
      <c r="L1357" s="60">
        <f t="shared" si="30"/>
        <v>5000000</v>
      </c>
      <c r="M1357" s="55" t="s">
        <v>70</v>
      </c>
    </row>
    <row r="1358" spans="2:13" ht="25.5" x14ac:dyDescent="0.2">
      <c r="B1358" s="68" t="s">
        <v>4192</v>
      </c>
      <c r="C1358" s="57">
        <v>50101</v>
      </c>
      <c r="D1358" s="58" t="s">
        <v>295</v>
      </c>
      <c r="E1358" s="56" t="s">
        <v>3205</v>
      </c>
      <c r="F1358" s="65">
        <v>24101661</v>
      </c>
      <c r="G1358" s="65" t="s">
        <v>3208</v>
      </c>
      <c r="H1358" s="63" t="s">
        <v>3207</v>
      </c>
      <c r="I1358" s="63" t="s">
        <v>2117</v>
      </c>
      <c r="J1358" s="61">
        <v>1</v>
      </c>
      <c r="K1358" s="60">
        <v>5000000</v>
      </c>
      <c r="L1358" s="60">
        <f t="shared" si="30"/>
        <v>5000000</v>
      </c>
      <c r="M1358" s="55" t="s">
        <v>70</v>
      </c>
    </row>
    <row r="1359" spans="2:13" ht="25.5" x14ac:dyDescent="0.2">
      <c r="B1359" s="68" t="s">
        <v>4192</v>
      </c>
      <c r="C1359" s="57">
        <v>50101</v>
      </c>
      <c r="D1359" s="58" t="s">
        <v>295</v>
      </c>
      <c r="E1359" s="56" t="s">
        <v>3205</v>
      </c>
      <c r="F1359" s="65">
        <v>24101661</v>
      </c>
      <c r="G1359" s="65" t="s">
        <v>3208</v>
      </c>
      <c r="H1359" s="63" t="s">
        <v>3207</v>
      </c>
      <c r="I1359" s="63" t="s">
        <v>2117</v>
      </c>
      <c r="J1359" s="61">
        <v>1</v>
      </c>
      <c r="K1359" s="60">
        <v>5000000</v>
      </c>
      <c r="L1359" s="60">
        <f t="shared" si="30"/>
        <v>5000000</v>
      </c>
      <c r="M1359" s="55" t="s">
        <v>70</v>
      </c>
    </row>
    <row r="1360" spans="2:13" ht="25.5" x14ac:dyDescent="0.2">
      <c r="B1360" s="68" t="s">
        <v>4192</v>
      </c>
      <c r="C1360" s="57">
        <v>50102</v>
      </c>
      <c r="D1360" s="58" t="s">
        <v>83</v>
      </c>
      <c r="E1360" s="56" t="s">
        <v>84</v>
      </c>
      <c r="F1360" s="65" t="s">
        <v>3209</v>
      </c>
      <c r="G1360" s="65" t="s">
        <v>3210</v>
      </c>
      <c r="H1360" s="63" t="s">
        <v>3211</v>
      </c>
      <c r="I1360" s="63" t="s">
        <v>2117</v>
      </c>
      <c r="J1360" s="61">
        <v>15</v>
      </c>
      <c r="K1360" s="60">
        <v>5000000</v>
      </c>
      <c r="L1360" s="60">
        <f t="shared" si="30"/>
        <v>75000000</v>
      </c>
      <c r="M1360" s="55" t="s">
        <v>70</v>
      </c>
    </row>
    <row r="1361" spans="2:13" ht="25.5" x14ac:dyDescent="0.2">
      <c r="B1361" s="68" t="s">
        <v>4192</v>
      </c>
      <c r="C1361" s="57">
        <v>50102</v>
      </c>
      <c r="D1361" s="58" t="s">
        <v>80</v>
      </c>
      <c r="E1361" s="56" t="s">
        <v>87</v>
      </c>
      <c r="F1361" s="65" t="s">
        <v>3212</v>
      </c>
      <c r="G1361" s="65" t="s">
        <v>3213</v>
      </c>
      <c r="H1361" s="63" t="s">
        <v>3214</v>
      </c>
      <c r="I1361" s="63" t="s">
        <v>2117</v>
      </c>
      <c r="J1361" s="61">
        <v>20</v>
      </c>
      <c r="K1361" s="60">
        <v>16000000</v>
      </c>
      <c r="L1361" s="60">
        <f t="shared" si="30"/>
        <v>320000000</v>
      </c>
      <c r="M1361" s="55" t="s">
        <v>70</v>
      </c>
    </row>
    <row r="1362" spans="2:13" ht="25.5" x14ac:dyDescent="0.2">
      <c r="B1362" s="68" t="s">
        <v>4192</v>
      </c>
      <c r="C1362" s="57">
        <v>50102</v>
      </c>
      <c r="D1362" s="58" t="s">
        <v>80</v>
      </c>
      <c r="E1362" s="56" t="s">
        <v>166</v>
      </c>
      <c r="F1362" s="65" t="s">
        <v>3215</v>
      </c>
      <c r="G1362" s="65" t="s">
        <v>3216</v>
      </c>
      <c r="H1362" s="63" t="s">
        <v>3217</v>
      </c>
      <c r="I1362" s="63" t="s">
        <v>2117</v>
      </c>
      <c r="J1362" s="61">
        <v>5</v>
      </c>
      <c r="K1362" s="60">
        <v>75000000</v>
      </c>
      <c r="L1362" s="60">
        <f t="shared" si="30"/>
        <v>375000000</v>
      </c>
      <c r="M1362" s="55" t="s">
        <v>70</v>
      </c>
    </row>
    <row r="1363" spans="2:13" ht="25.5" x14ac:dyDescent="0.2">
      <c r="B1363" s="68" t="s">
        <v>4192</v>
      </c>
      <c r="C1363" s="57">
        <v>50102</v>
      </c>
      <c r="D1363" s="58" t="s">
        <v>80</v>
      </c>
      <c r="E1363" s="56" t="s">
        <v>366</v>
      </c>
      <c r="F1363" s="65" t="s">
        <v>3218</v>
      </c>
      <c r="G1363" s="65" t="s">
        <v>3219</v>
      </c>
      <c r="H1363" s="63" t="s">
        <v>3220</v>
      </c>
      <c r="I1363" s="63" t="s">
        <v>2117</v>
      </c>
      <c r="J1363" s="61">
        <v>1</v>
      </c>
      <c r="K1363" s="60">
        <v>22000000</v>
      </c>
      <c r="L1363" s="60">
        <f t="shared" si="30"/>
        <v>22000000</v>
      </c>
      <c r="M1363" s="55" t="s">
        <v>70</v>
      </c>
    </row>
    <row r="1364" spans="2:13" ht="25.5" x14ac:dyDescent="0.2">
      <c r="B1364" s="68" t="s">
        <v>4192</v>
      </c>
      <c r="C1364" s="57">
        <v>50102</v>
      </c>
      <c r="D1364" s="58" t="s">
        <v>80</v>
      </c>
      <c r="E1364" s="56" t="s">
        <v>870</v>
      </c>
      <c r="F1364" s="65" t="s">
        <v>3221</v>
      </c>
      <c r="G1364" s="65" t="s">
        <v>3222</v>
      </c>
      <c r="H1364" s="63" t="s">
        <v>3223</v>
      </c>
      <c r="I1364" s="63" t="s">
        <v>2117</v>
      </c>
      <c r="J1364" s="61">
        <v>10</v>
      </c>
      <c r="K1364" s="60">
        <v>6500000</v>
      </c>
      <c r="L1364" s="60">
        <f t="shared" si="30"/>
        <v>65000000</v>
      </c>
      <c r="M1364" s="55" t="s">
        <v>70</v>
      </c>
    </row>
    <row r="1365" spans="2:13" ht="25.5" x14ac:dyDescent="0.2">
      <c r="B1365" s="68" t="s">
        <v>4192</v>
      </c>
      <c r="C1365" s="57">
        <v>50102</v>
      </c>
      <c r="D1365" s="58" t="s">
        <v>80</v>
      </c>
      <c r="E1365" s="56" t="s">
        <v>215</v>
      </c>
      <c r="F1365" s="65" t="s">
        <v>3224</v>
      </c>
      <c r="G1365" s="65" t="s">
        <v>3225</v>
      </c>
      <c r="H1365" s="63" t="s">
        <v>3226</v>
      </c>
      <c r="I1365" s="63" t="s">
        <v>2117</v>
      </c>
      <c r="J1365" s="61">
        <v>2</v>
      </c>
      <c r="K1365" s="60">
        <v>45000000</v>
      </c>
      <c r="L1365" s="60">
        <f t="shared" si="30"/>
        <v>90000000</v>
      </c>
      <c r="M1365" s="55" t="s">
        <v>70</v>
      </c>
    </row>
    <row r="1366" spans="2:13" ht="25.5" x14ac:dyDescent="0.2">
      <c r="B1366" s="68" t="s">
        <v>4192</v>
      </c>
      <c r="C1366" s="57">
        <v>50102</v>
      </c>
      <c r="D1366" s="58" t="s">
        <v>80</v>
      </c>
      <c r="E1366" s="56" t="s">
        <v>3227</v>
      </c>
      <c r="F1366" s="65" t="s">
        <v>3224</v>
      </c>
      <c r="G1366" s="65" t="s">
        <v>3228</v>
      </c>
      <c r="H1366" s="63" t="s">
        <v>3229</v>
      </c>
      <c r="I1366" s="63" t="s">
        <v>2117</v>
      </c>
      <c r="J1366" s="61">
        <v>1</v>
      </c>
      <c r="K1366" s="60">
        <v>44000000</v>
      </c>
      <c r="L1366" s="60">
        <f t="shared" si="30"/>
        <v>44000000</v>
      </c>
      <c r="M1366" s="55" t="s">
        <v>70</v>
      </c>
    </row>
    <row r="1367" spans="2:13" ht="25.5" x14ac:dyDescent="0.2">
      <c r="B1367" s="68" t="s">
        <v>4192</v>
      </c>
      <c r="C1367" s="57" t="s">
        <v>3230</v>
      </c>
      <c r="D1367" s="58" t="s">
        <v>1057</v>
      </c>
      <c r="E1367" s="56" t="s">
        <v>87</v>
      </c>
      <c r="F1367" s="65" t="s">
        <v>3231</v>
      </c>
      <c r="G1367" s="65" t="s">
        <v>3232</v>
      </c>
      <c r="H1367" s="63" t="s">
        <v>3233</v>
      </c>
      <c r="I1367" s="63" t="s">
        <v>2117</v>
      </c>
      <c r="J1367" s="61">
        <v>1</v>
      </c>
      <c r="K1367" s="60">
        <v>19000000</v>
      </c>
      <c r="L1367" s="60">
        <f t="shared" si="30"/>
        <v>19000000</v>
      </c>
      <c r="M1367" s="55" t="s">
        <v>70</v>
      </c>
    </row>
    <row r="1368" spans="2:13" x14ac:dyDescent="0.2">
      <c r="B1368" s="68" t="s">
        <v>3234</v>
      </c>
      <c r="C1368" s="57" t="s">
        <v>3235</v>
      </c>
      <c r="D1368" s="58" t="s">
        <v>238</v>
      </c>
      <c r="E1368" s="56" t="s">
        <v>3236</v>
      </c>
      <c r="F1368" s="65" t="s">
        <v>3237</v>
      </c>
      <c r="G1368" s="65" t="s">
        <v>3238</v>
      </c>
      <c r="H1368" s="63" t="s">
        <v>3239</v>
      </c>
      <c r="I1368" s="63" t="s">
        <v>2117</v>
      </c>
      <c r="J1368" s="61">
        <v>1</v>
      </c>
      <c r="K1368" s="60">
        <v>200000</v>
      </c>
      <c r="L1368" s="60">
        <f t="shared" si="30"/>
        <v>200000</v>
      </c>
      <c r="M1368" s="55" t="s">
        <v>66</v>
      </c>
    </row>
    <row r="1369" spans="2:13" x14ac:dyDescent="0.2">
      <c r="B1369" s="68" t="s">
        <v>3234</v>
      </c>
      <c r="C1369" s="57" t="s">
        <v>3235</v>
      </c>
      <c r="D1369" s="58" t="s">
        <v>238</v>
      </c>
      <c r="E1369" s="56" t="s">
        <v>3236</v>
      </c>
      <c r="F1369" s="65" t="s">
        <v>3237</v>
      </c>
      <c r="G1369" s="65" t="s">
        <v>3240</v>
      </c>
      <c r="H1369" s="63" t="s">
        <v>3241</v>
      </c>
      <c r="I1369" s="63" t="s">
        <v>2117</v>
      </c>
      <c r="J1369" s="61">
        <v>1</v>
      </c>
      <c r="K1369" s="60">
        <v>600000</v>
      </c>
      <c r="L1369" s="60">
        <f t="shared" si="30"/>
        <v>600000</v>
      </c>
      <c r="M1369" s="55" t="s">
        <v>66</v>
      </c>
    </row>
    <row r="1370" spans="2:13" ht="25.5" x14ac:dyDescent="0.2">
      <c r="B1370" s="68" t="s">
        <v>3234</v>
      </c>
      <c r="C1370" s="57">
        <v>10701</v>
      </c>
      <c r="D1370" s="58">
        <v>1</v>
      </c>
      <c r="E1370" s="56">
        <v>2220</v>
      </c>
      <c r="F1370" s="65" t="s">
        <v>3242</v>
      </c>
      <c r="G1370" s="65" t="s">
        <v>3243</v>
      </c>
      <c r="H1370" s="63" t="s">
        <v>3244</v>
      </c>
      <c r="I1370" s="63" t="s">
        <v>2117</v>
      </c>
      <c r="J1370" s="61">
        <v>2</v>
      </c>
      <c r="K1370" s="60">
        <v>400000</v>
      </c>
      <c r="L1370" s="60">
        <f t="shared" si="30"/>
        <v>800000</v>
      </c>
      <c r="M1370" s="55" t="s">
        <v>66</v>
      </c>
    </row>
    <row r="1371" spans="2:13" ht="25.5" x14ac:dyDescent="0.2">
      <c r="B1371" s="68" t="s">
        <v>3234</v>
      </c>
      <c r="C1371" s="57" t="s">
        <v>792</v>
      </c>
      <c r="D1371" s="58" t="s">
        <v>83</v>
      </c>
      <c r="E1371" s="56" t="s">
        <v>3245</v>
      </c>
      <c r="F1371" s="65" t="s">
        <v>3246</v>
      </c>
      <c r="G1371" s="65" t="s">
        <v>3247</v>
      </c>
      <c r="H1371" s="63" t="s">
        <v>3248</v>
      </c>
      <c r="I1371" s="63" t="s">
        <v>2117</v>
      </c>
      <c r="J1371" s="61">
        <v>1</v>
      </c>
      <c r="K1371" s="60">
        <v>350000</v>
      </c>
      <c r="L1371" s="60">
        <f t="shared" si="30"/>
        <v>350000</v>
      </c>
      <c r="M1371" s="55" t="s">
        <v>66</v>
      </c>
    </row>
    <row r="1372" spans="2:13" x14ac:dyDescent="0.2">
      <c r="B1372" s="68" t="s">
        <v>3234</v>
      </c>
      <c r="C1372" s="57" t="s">
        <v>2820</v>
      </c>
      <c r="D1372" s="58" t="s">
        <v>277</v>
      </c>
      <c r="E1372" s="56" t="s">
        <v>84</v>
      </c>
      <c r="F1372" s="65" t="s">
        <v>3249</v>
      </c>
      <c r="G1372" s="65" t="s">
        <v>3250</v>
      </c>
      <c r="H1372" s="63" t="s">
        <v>3251</v>
      </c>
      <c r="I1372" s="63" t="s">
        <v>2117</v>
      </c>
      <c r="J1372" s="61">
        <v>54</v>
      </c>
      <c r="K1372" s="60">
        <v>2000</v>
      </c>
      <c r="L1372" s="60">
        <f t="shared" si="30"/>
        <v>108000</v>
      </c>
      <c r="M1372" s="55" t="s">
        <v>66</v>
      </c>
    </row>
    <row r="1373" spans="2:13" x14ac:dyDescent="0.2">
      <c r="B1373" s="68" t="s">
        <v>3234</v>
      </c>
      <c r="C1373" s="57" t="s">
        <v>2820</v>
      </c>
      <c r="D1373" s="58" t="s">
        <v>291</v>
      </c>
      <c r="E1373" s="56" t="s">
        <v>159</v>
      </c>
      <c r="F1373" s="65" t="s">
        <v>705</v>
      </c>
      <c r="G1373" s="65" t="s">
        <v>3252</v>
      </c>
      <c r="H1373" s="63" t="s">
        <v>3253</v>
      </c>
      <c r="I1373" s="63" t="s">
        <v>2117</v>
      </c>
      <c r="J1373" s="61">
        <v>30</v>
      </c>
      <c r="K1373" s="60">
        <v>2000</v>
      </c>
      <c r="L1373" s="60">
        <f t="shared" si="30"/>
        <v>60000</v>
      </c>
      <c r="M1373" s="55" t="s">
        <v>66</v>
      </c>
    </row>
    <row r="1374" spans="2:13" x14ac:dyDescent="0.2">
      <c r="B1374" s="68" t="s">
        <v>3234</v>
      </c>
      <c r="C1374" s="57" t="s">
        <v>2820</v>
      </c>
      <c r="D1374" s="58" t="s">
        <v>291</v>
      </c>
      <c r="E1374" s="56" t="s">
        <v>3254</v>
      </c>
      <c r="F1374" s="65" t="s">
        <v>3255</v>
      </c>
      <c r="G1374" s="65" t="s">
        <v>3256</v>
      </c>
      <c r="H1374" s="63" t="s">
        <v>3257</v>
      </c>
      <c r="I1374" s="63" t="s">
        <v>2117</v>
      </c>
      <c r="J1374" s="61">
        <v>20</v>
      </c>
      <c r="K1374" s="60">
        <v>1000</v>
      </c>
      <c r="L1374" s="60">
        <f t="shared" si="30"/>
        <v>20000</v>
      </c>
      <c r="M1374" s="55" t="s">
        <v>66</v>
      </c>
    </row>
    <row r="1375" spans="2:13" x14ac:dyDescent="0.2">
      <c r="B1375" s="68" t="s">
        <v>3234</v>
      </c>
      <c r="C1375" s="57" t="s">
        <v>2820</v>
      </c>
      <c r="D1375" s="58" t="s">
        <v>180</v>
      </c>
      <c r="E1375" s="56" t="s">
        <v>94</v>
      </c>
      <c r="F1375" s="65" t="s">
        <v>3258</v>
      </c>
      <c r="G1375" s="65" t="s">
        <v>3259</v>
      </c>
      <c r="H1375" s="63" t="s">
        <v>3260</v>
      </c>
      <c r="I1375" s="63" t="s">
        <v>2117</v>
      </c>
      <c r="J1375" s="61">
        <v>16</v>
      </c>
      <c r="K1375" s="60">
        <v>10000</v>
      </c>
      <c r="L1375" s="60">
        <f t="shared" si="30"/>
        <v>160000</v>
      </c>
      <c r="M1375" s="55" t="s">
        <v>66</v>
      </c>
    </row>
    <row r="1376" spans="2:13" x14ac:dyDescent="0.2">
      <c r="B1376" s="68" t="s">
        <v>3234</v>
      </c>
      <c r="C1376" s="57" t="s">
        <v>2820</v>
      </c>
      <c r="D1376" s="58" t="s">
        <v>277</v>
      </c>
      <c r="E1376" s="56">
        <v>300</v>
      </c>
      <c r="F1376" s="65" t="s">
        <v>3261</v>
      </c>
      <c r="G1376" s="65" t="s">
        <v>3262</v>
      </c>
      <c r="H1376" s="63" t="s">
        <v>3263</v>
      </c>
      <c r="I1376" s="63" t="s">
        <v>2117</v>
      </c>
      <c r="J1376" s="61">
        <v>72</v>
      </c>
      <c r="K1376" s="60">
        <v>2500</v>
      </c>
      <c r="L1376" s="60">
        <f t="shared" si="30"/>
        <v>180000</v>
      </c>
      <c r="M1376" s="55" t="s">
        <v>66</v>
      </c>
    </row>
    <row r="1377" spans="2:13" x14ac:dyDescent="0.2">
      <c r="B1377" s="68" t="s">
        <v>3234</v>
      </c>
      <c r="C1377" s="57" t="s">
        <v>2820</v>
      </c>
      <c r="D1377" s="58" t="s">
        <v>277</v>
      </c>
      <c r="E1377" s="56" t="s">
        <v>812</v>
      </c>
      <c r="F1377" s="65" t="s">
        <v>3261</v>
      </c>
      <c r="G1377" s="65" t="s">
        <v>3264</v>
      </c>
      <c r="H1377" s="63" t="s">
        <v>3265</v>
      </c>
      <c r="I1377" s="63" t="s">
        <v>150</v>
      </c>
      <c r="J1377" s="61">
        <v>10</v>
      </c>
      <c r="K1377" s="60">
        <v>9000</v>
      </c>
      <c r="L1377" s="60">
        <f t="shared" si="30"/>
        <v>90000</v>
      </c>
      <c r="M1377" s="55" t="s">
        <v>66</v>
      </c>
    </row>
    <row r="1378" spans="2:13" x14ac:dyDescent="0.2">
      <c r="B1378" s="68" t="s">
        <v>3234</v>
      </c>
      <c r="C1378" s="57" t="s">
        <v>2820</v>
      </c>
      <c r="D1378" s="58" t="s">
        <v>277</v>
      </c>
      <c r="E1378" s="56" t="s">
        <v>233</v>
      </c>
      <c r="F1378" s="65" t="s">
        <v>3261</v>
      </c>
      <c r="G1378" s="65" t="s">
        <v>3266</v>
      </c>
      <c r="H1378" s="63" t="s">
        <v>3267</v>
      </c>
      <c r="I1378" s="63" t="s">
        <v>2117</v>
      </c>
      <c r="J1378" s="61">
        <v>600</v>
      </c>
      <c r="K1378" s="60">
        <v>2000</v>
      </c>
      <c r="L1378" s="60">
        <f t="shared" si="30"/>
        <v>1200000</v>
      </c>
      <c r="M1378" s="55" t="s">
        <v>66</v>
      </c>
    </row>
    <row r="1379" spans="2:13" x14ac:dyDescent="0.2">
      <c r="B1379" s="68" t="s">
        <v>3234</v>
      </c>
      <c r="C1379" s="57" t="s">
        <v>2820</v>
      </c>
      <c r="D1379" s="58" t="s">
        <v>277</v>
      </c>
      <c r="E1379" s="56" t="s">
        <v>233</v>
      </c>
      <c r="F1379" s="65" t="s">
        <v>3261</v>
      </c>
      <c r="G1379" s="65" t="s">
        <v>3268</v>
      </c>
      <c r="H1379" s="63" t="s">
        <v>3269</v>
      </c>
      <c r="I1379" s="63" t="s">
        <v>2117</v>
      </c>
      <c r="J1379" s="61">
        <v>850</v>
      </c>
      <c r="K1379" s="60">
        <v>2000</v>
      </c>
      <c r="L1379" s="60">
        <f t="shared" si="30"/>
        <v>1700000</v>
      </c>
      <c r="M1379" s="55" t="s">
        <v>66</v>
      </c>
    </row>
    <row r="1380" spans="2:13" x14ac:dyDescent="0.2">
      <c r="B1380" s="68" t="s">
        <v>3234</v>
      </c>
      <c r="C1380" s="57" t="s">
        <v>2820</v>
      </c>
      <c r="D1380" s="58" t="s">
        <v>277</v>
      </c>
      <c r="E1380" s="56" t="s">
        <v>233</v>
      </c>
      <c r="F1380" s="65" t="s">
        <v>3261</v>
      </c>
      <c r="G1380" s="65" t="s">
        <v>3270</v>
      </c>
      <c r="H1380" s="63" t="s">
        <v>3271</v>
      </c>
      <c r="I1380" s="63" t="s">
        <v>2117</v>
      </c>
      <c r="J1380" s="61">
        <v>100</v>
      </c>
      <c r="K1380" s="60">
        <v>2000</v>
      </c>
      <c r="L1380" s="60">
        <f t="shared" si="30"/>
        <v>200000</v>
      </c>
      <c r="M1380" s="55" t="s">
        <v>66</v>
      </c>
    </row>
    <row r="1381" spans="2:13" x14ac:dyDescent="0.2">
      <c r="B1381" s="68" t="s">
        <v>3234</v>
      </c>
      <c r="C1381" s="57" t="s">
        <v>2820</v>
      </c>
      <c r="D1381" s="58" t="s">
        <v>277</v>
      </c>
      <c r="E1381" s="56" t="s">
        <v>233</v>
      </c>
      <c r="F1381" s="65" t="s">
        <v>3261</v>
      </c>
      <c r="G1381" s="65" t="s">
        <v>3272</v>
      </c>
      <c r="H1381" s="63" t="s">
        <v>3273</v>
      </c>
      <c r="I1381" s="63" t="s">
        <v>2117</v>
      </c>
      <c r="J1381" s="61">
        <v>10</v>
      </c>
      <c r="K1381" s="60">
        <v>2000</v>
      </c>
      <c r="L1381" s="60">
        <f t="shared" si="30"/>
        <v>20000</v>
      </c>
      <c r="M1381" s="55" t="s">
        <v>66</v>
      </c>
    </row>
    <row r="1382" spans="2:13" x14ac:dyDescent="0.2">
      <c r="B1382" s="68" t="s">
        <v>3234</v>
      </c>
      <c r="C1382" s="57" t="s">
        <v>2820</v>
      </c>
      <c r="D1382" s="58" t="s">
        <v>277</v>
      </c>
      <c r="E1382" s="56" t="s">
        <v>812</v>
      </c>
      <c r="F1382" s="65" t="s">
        <v>3274</v>
      </c>
      <c r="G1382" s="65" t="s">
        <v>3275</v>
      </c>
      <c r="H1382" s="63" t="s">
        <v>3276</v>
      </c>
      <c r="I1382" s="63" t="s">
        <v>2117</v>
      </c>
      <c r="J1382" s="61">
        <v>20</v>
      </c>
      <c r="K1382" s="60">
        <v>3000</v>
      </c>
      <c r="L1382" s="60">
        <f t="shared" si="30"/>
        <v>60000</v>
      </c>
      <c r="M1382" s="55" t="s">
        <v>66</v>
      </c>
    </row>
    <row r="1383" spans="2:13" x14ac:dyDescent="0.2">
      <c r="B1383" s="68" t="s">
        <v>3234</v>
      </c>
      <c r="C1383" s="57" t="s">
        <v>2820</v>
      </c>
      <c r="D1383" s="58" t="s">
        <v>279</v>
      </c>
      <c r="E1383" s="56" t="s">
        <v>3277</v>
      </c>
      <c r="F1383" s="65" t="s">
        <v>3278</v>
      </c>
      <c r="G1383" s="65" t="s">
        <v>3279</v>
      </c>
      <c r="H1383" s="63" t="s">
        <v>3280</v>
      </c>
      <c r="I1383" s="63" t="s">
        <v>2117</v>
      </c>
      <c r="J1383" s="61">
        <v>500</v>
      </c>
      <c r="K1383" s="60">
        <v>12000</v>
      </c>
      <c r="L1383" s="60">
        <f t="shared" si="30"/>
        <v>6000000</v>
      </c>
      <c r="M1383" s="55" t="s">
        <v>66</v>
      </c>
    </row>
    <row r="1384" spans="2:13" x14ac:dyDescent="0.2">
      <c r="B1384" s="68" t="s">
        <v>3234</v>
      </c>
      <c r="C1384" s="57" t="s">
        <v>2820</v>
      </c>
      <c r="D1384" s="58" t="s">
        <v>228</v>
      </c>
      <c r="E1384" s="56" t="s">
        <v>233</v>
      </c>
      <c r="F1384" s="65" t="s">
        <v>3281</v>
      </c>
      <c r="G1384" s="65" t="s">
        <v>3282</v>
      </c>
      <c r="H1384" s="63" t="s">
        <v>3283</v>
      </c>
      <c r="I1384" s="63" t="s">
        <v>2117</v>
      </c>
      <c r="J1384" s="61">
        <v>15</v>
      </c>
      <c r="K1384" s="60">
        <v>3000</v>
      </c>
      <c r="L1384" s="60">
        <f t="shared" si="30"/>
        <v>45000</v>
      </c>
      <c r="M1384" s="55" t="s">
        <v>66</v>
      </c>
    </row>
    <row r="1385" spans="2:13" x14ac:dyDescent="0.2">
      <c r="B1385" s="68" t="s">
        <v>3234</v>
      </c>
      <c r="C1385" s="57" t="s">
        <v>104</v>
      </c>
      <c r="D1385" s="58" t="s">
        <v>238</v>
      </c>
      <c r="E1385" s="56" t="s">
        <v>3284</v>
      </c>
      <c r="F1385" s="65" t="s">
        <v>3285</v>
      </c>
      <c r="G1385" s="65" t="s">
        <v>3286</v>
      </c>
      <c r="H1385" s="63" t="s">
        <v>3287</v>
      </c>
      <c r="I1385" s="63" t="s">
        <v>2117</v>
      </c>
      <c r="J1385" s="61">
        <v>9</v>
      </c>
      <c r="K1385" s="60">
        <v>7280</v>
      </c>
      <c r="L1385" s="60">
        <f t="shared" si="30"/>
        <v>65520</v>
      </c>
      <c r="M1385" s="55" t="s">
        <v>66</v>
      </c>
    </row>
    <row r="1386" spans="2:13" ht="25.5" x14ac:dyDescent="0.2">
      <c r="B1386" s="68" t="s">
        <v>3234</v>
      </c>
      <c r="C1386" s="57" t="s">
        <v>134</v>
      </c>
      <c r="D1386" s="58" t="s">
        <v>1164</v>
      </c>
      <c r="E1386" s="56" t="s">
        <v>338</v>
      </c>
      <c r="F1386" s="65" t="s">
        <v>2919</v>
      </c>
      <c r="G1386" s="65" t="s">
        <v>2924</v>
      </c>
      <c r="H1386" s="63" t="s">
        <v>3288</v>
      </c>
      <c r="I1386" s="63" t="s">
        <v>2117</v>
      </c>
      <c r="J1386" s="61">
        <v>2</v>
      </c>
      <c r="K1386" s="60">
        <v>4000</v>
      </c>
      <c r="L1386" s="60">
        <f t="shared" si="30"/>
        <v>8000</v>
      </c>
      <c r="M1386" s="55" t="s">
        <v>66</v>
      </c>
    </row>
    <row r="1387" spans="2:13" ht="25.5" x14ac:dyDescent="0.2">
      <c r="B1387" s="68" t="s">
        <v>3234</v>
      </c>
      <c r="C1387" s="57" t="s">
        <v>134</v>
      </c>
      <c r="D1387" s="58" t="s">
        <v>1164</v>
      </c>
      <c r="E1387" s="56" t="s">
        <v>338</v>
      </c>
      <c r="F1387" s="65" t="s">
        <v>2919</v>
      </c>
      <c r="G1387" s="65" t="s">
        <v>3289</v>
      </c>
      <c r="H1387" s="63" t="s">
        <v>3290</v>
      </c>
      <c r="I1387" s="63" t="s">
        <v>2117</v>
      </c>
      <c r="J1387" s="61">
        <v>2</v>
      </c>
      <c r="K1387" s="60">
        <v>4000</v>
      </c>
      <c r="L1387" s="60">
        <f t="shared" si="30"/>
        <v>8000</v>
      </c>
      <c r="M1387" s="55" t="s">
        <v>66</v>
      </c>
    </row>
    <row r="1388" spans="2:13" x14ac:dyDescent="0.2">
      <c r="B1388" s="68" t="s">
        <v>3234</v>
      </c>
      <c r="C1388" s="57" t="s">
        <v>134</v>
      </c>
      <c r="D1388" s="58" t="s">
        <v>2860</v>
      </c>
      <c r="E1388" s="56" t="s">
        <v>233</v>
      </c>
      <c r="F1388" s="65" t="s">
        <v>3291</v>
      </c>
      <c r="G1388" s="65" t="s">
        <v>3292</v>
      </c>
      <c r="H1388" s="63" t="s">
        <v>3293</v>
      </c>
      <c r="I1388" s="63" t="s">
        <v>2117</v>
      </c>
      <c r="J1388" s="61">
        <v>4</v>
      </c>
      <c r="K1388" s="60">
        <v>4000</v>
      </c>
      <c r="L1388" s="60">
        <f t="shared" si="30"/>
        <v>16000</v>
      </c>
      <c r="M1388" s="55" t="s">
        <v>66</v>
      </c>
    </row>
    <row r="1389" spans="2:13" x14ac:dyDescent="0.2">
      <c r="B1389" s="68" t="s">
        <v>3234</v>
      </c>
      <c r="C1389" s="57" t="s">
        <v>134</v>
      </c>
      <c r="D1389" s="58" t="s">
        <v>2860</v>
      </c>
      <c r="E1389" s="56" t="s">
        <v>215</v>
      </c>
      <c r="F1389" s="65" t="s">
        <v>2861</v>
      </c>
      <c r="G1389" s="65" t="s">
        <v>2942</v>
      </c>
      <c r="H1389" s="63" t="s">
        <v>3294</v>
      </c>
      <c r="I1389" s="63" t="s">
        <v>2117</v>
      </c>
      <c r="J1389" s="61">
        <v>4</v>
      </c>
      <c r="K1389" s="60">
        <v>4000</v>
      </c>
      <c r="L1389" s="60">
        <f t="shared" si="30"/>
        <v>16000</v>
      </c>
      <c r="M1389" s="55" t="s">
        <v>66</v>
      </c>
    </row>
    <row r="1390" spans="2:13" x14ac:dyDescent="0.2">
      <c r="B1390" s="68" t="s">
        <v>3234</v>
      </c>
      <c r="C1390" s="57" t="s">
        <v>134</v>
      </c>
      <c r="D1390" s="58" t="s">
        <v>2860</v>
      </c>
      <c r="E1390" s="56" t="s">
        <v>366</v>
      </c>
      <c r="F1390" s="65" t="s">
        <v>2861</v>
      </c>
      <c r="G1390" s="65" t="s">
        <v>3295</v>
      </c>
      <c r="H1390" s="63" t="s">
        <v>3296</v>
      </c>
      <c r="I1390" s="63" t="s">
        <v>2117</v>
      </c>
      <c r="J1390" s="61">
        <v>4</v>
      </c>
      <c r="K1390" s="60">
        <v>4000</v>
      </c>
      <c r="L1390" s="60">
        <f t="shared" si="30"/>
        <v>16000</v>
      </c>
      <c r="M1390" s="55" t="s">
        <v>66</v>
      </c>
    </row>
    <row r="1391" spans="2:13" x14ac:dyDescent="0.2">
      <c r="B1391" s="68" t="s">
        <v>3234</v>
      </c>
      <c r="C1391" s="57" t="s">
        <v>134</v>
      </c>
      <c r="D1391" s="58" t="s">
        <v>238</v>
      </c>
      <c r="E1391" s="56" t="s">
        <v>3297</v>
      </c>
      <c r="F1391" s="65" t="s">
        <v>3298</v>
      </c>
      <c r="G1391" s="65" t="s">
        <v>3299</v>
      </c>
      <c r="H1391" s="63" t="s">
        <v>3300</v>
      </c>
      <c r="I1391" s="63" t="s">
        <v>2117</v>
      </c>
      <c r="J1391" s="61">
        <v>2</v>
      </c>
      <c r="K1391" s="60">
        <v>4000</v>
      </c>
      <c r="L1391" s="60">
        <f t="shared" si="30"/>
        <v>8000</v>
      </c>
      <c r="M1391" s="55" t="s">
        <v>66</v>
      </c>
    </row>
    <row r="1392" spans="2:13" x14ac:dyDescent="0.2">
      <c r="B1392" s="68" t="s">
        <v>3234</v>
      </c>
      <c r="C1392" s="57" t="s">
        <v>134</v>
      </c>
      <c r="D1392" s="58" t="s">
        <v>238</v>
      </c>
      <c r="E1392" s="56" t="s">
        <v>3297</v>
      </c>
      <c r="F1392" s="65" t="s">
        <v>3298</v>
      </c>
      <c r="G1392" s="65" t="s">
        <v>3301</v>
      </c>
      <c r="H1392" s="63" t="s">
        <v>3302</v>
      </c>
      <c r="I1392" s="63" t="s">
        <v>2117</v>
      </c>
      <c r="J1392" s="61">
        <v>2</v>
      </c>
      <c r="K1392" s="60">
        <v>3000</v>
      </c>
      <c r="L1392" s="60">
        <f t="shared" si="30"/>
        <v>6000</v>
      </c>
      <c r="M1392" s="55" t="s">
        <v>66</v>
      </c>
    </row>
    <row r="1393" spans="2:13" x14ac:dyDescent="0.2">
      <c r="B1393" s="68" t="s">
        <v>3234</v>
      </c>
      <c r="C1393" s="57" t="s">
        <v>134</v>
      </c>
      <c r="D1393" s="58" t="s">
        <v>238</v>
      </c>
      <c r="E1393" s="56" t="s">
        <v>223</v>
      </c>
      <c r="F1393" s="65" t="s">
        <v>3303</v>
      </c>
      <c r="G1393" s="65" t="s">
        <v>3304</v>
      </c>
      <c r="H1393" s="63" t="s">
        <v>3305</v>
      </c>
      <c r="I1393" s="63" t="s">
        <v>150</v>
      </c>
      <c r="J1393" s="61">
        <v>16</v>
      </c>
      <c r="K1393" s="60">
        <v>9000</v>
      </c>
      <c r="L1393" s="60">
        <f t="shared" si="30"/>
        <v>144000</v>
      </c>
      <c r="M1393" s="55" t="s">
        <v>66</v>
      </c>
    </row>
    <row r="1394" spans="2:13" x14ac:dyDescent="0.2">
      <c r="B1394" s="68" t="s">
        <v>3234</v>
      </c>
      <c r="C1394" s="57" t="s">
        <v>134</v>
      </c>
      <c r="D1394" s="58" t="s">
        <v>139</v>
      </c>
      <c r="E1394" s="56" t="s">
        <v>3306</v>
      </c>
      <c r="F1394" s="65" t="s">
        <v>3307</v>
      </c>
      <c r="G1394" s="65" t="s">
        <v>3308</v>
      </c>
      <c r="H1394" s="63" t="s">
        <v>3309</v>
      </c>
      <c r="I1394" s="63" t="s">
        <v>2117</v>
      </c>
      <c r="J1394" s="61">
        <v>6</v>
      </c>
      <c r="K1394" s="60">
        <v>500</v>
      </c>
      <c r="L1394" s="60">
        <f t="shared" si="30"/>
        <v>3000</v>
      </c>
      <c r="M1394" s="55" t="s">
        <v>66</v>
      </c>
    </row>
    <row r="1395" spans="2:13" x14ac:dyDescent="0.2">
      <c r="B1395" s="68" t="s">
        <v>3234</v>
      </c>
      <c r="C1395" s="57" t="s">
        <v>134</v>
      </c>
      <c r="D1395" s="58" t="s">
        <v>875</v>
      </c>
      <c r="E1395" s="56" t="s">
        <v>2686</v>
      </c>
      <c r="F1395" s="65" t="s">
        <v>3310</v>
      </c>
      <c r="G1395" s="65" t="s">
        <v>3311</v>
      </c>
      <c r="H1395" s="63" t="s">
        <v>3312</v>
      </c>
      <c r="I1395" s="63" t="s">
        <v>150</v>
      </c>
      <c r="J1395" s="61">
        <v>2</v>
      </c>
      <c r="K1395" s="60">
        <v>22000</v>
      </c>
      <c r="L1395" s="60">
        <f t="shared" si="30"/>
        <v>44000</v>
      </c>
      <c r="M1395" s="55" t="s">
        <v>66</v>
      </c>
    </row>
    <row r="1396" spans="2:13" x14ac:dyDescent="0.2">
      <c r="B1396" s="68" t="s">
        <v>3234</v>
      </c>
      <c r="C1396" s="57" t="s">
        <v>212</v>
      </c>
      <c r="D1396" s="58" t="s">
        <v>155</v>
      </c>
      <c r="E1396" s="56" t="s">
        <v>2876</v>
      </c>
      <c r="F1396" s="65" t="s">
        <v>3313</v>
      </c>
      <c r="G1396" s="65" t="s">
        <v>3314</v>
      </c>
      <c r="H1396" s="63" t="s">
        <v>3315</v>
      </c>
      <c r="I1396" s="63" t="s">
        <v>150</v>
      </c>
      <c r="J1396" s="61">
        <v>7</v>
      </c>
      <c r="K1396" s="60">
        <v>3000</v>
      </c>
      <c r="L1396" s="60">
        <f t="shared" si="30"/>
        <v>21000</v>
      </c>
      <c r="M1396" s="55" t="s">
        <v>66</v>
      </c>
    </row>
    <row r="1397" spans="2:13" x14ac:dyDescent="0.2">
      <c r="B1397" s="68" t="s">
        <v>3234</v>
      </c>
      <c r="C1397" s="57" t="s">
        <v>212</v>
      </c>
      <c r="D1397" s="58" t="s">
        <v>155</v>
      </c>
      <c r="E1397" s="56" t="s">
        <v>2876</v>
      </c>
      <c r="F1397" s="65" t="s">
        <v>3313</v>
      </c>
      <c r="G1397" s="65" t="s">
        <v>3316</v>
      </c>
      <c r="H1397" s="63" t="s">
        <v>3317</v>
      </c>
      <c r="I1397" s="63" t="s">
        <v>150</v>
      </c>
      <c r="J1397" s="61">
        <v>15</v>
      </c>
      <c r="K1397" s="60">
        <v>3000</v>
      </c>
      <c r="L1397" s="60">
        <f t="shared" si="30"/>
        <v>45000</v>
      </c>
      <c r="M1397" s="55" t="s">
        <v>66</v>
      </c>
    </row>
    <row r="1398" spans="2:13" x14ac:dyDescent="0.2">
      <c r="B1398" s="68" t="s">
        <v>3234</v>
      </c>
      <c r="C1398" s="57" t="s">
        <v>212</v>
      </c>
      <c r="D1398" s="58" t="s">
        <v>158</v>
      </c>
      <c r="E1398" s="56" t="s">
        <v>161</v>
      </c>
      <c r="F1398" s="65" t="s">
        <v>3318</v>
      </c>
      <c r="G1398" s="65" t="s">
        <v>3319</v>
      </c>
      <c r="H1398" s="63" t="s">
        <v>3320</v>
      </c>
      <c r="I1398" s="63" t="s">
        <v>2117</v>
      </c>
      <c r="J1398" s="61">
        <v>5</v>
      </c>
      <c r="K1398" s="60">
        <v>3000</v>
      </c>
      <c r="L1398" s="60">
        <f t="shared" si="30"/>
        <v>15000</v>
      </c>
      <c r="M1398" s="55" t="s">
        <v>66</v>
      </c>
    </row>
    <row r="1399" spans="2:13" x14ac:dyDescent="0.2">
      <c r="B1399" s="68" t="s">
        <v>3234</v>
      </c>
      <c r="C1399" s="57" t="s">
        <v>212</v>
      </c>
      <c r="D1399" s="58" t="s">
        <v>295</v>
      </c>
      <c r="E1399" s="56" t="s">
        <v>87</v>
      </c>
      <c r="F1399" s="65" t="s">
        <v>3321</v>
      </c>
      <c r="G1399" s="65" t="s">
        <v>3322</v>
      </c>
      <c r="H1399" s="63" t="s">
        <v>3323</v>
      </c>
      <c r="I1399" s="63" t="s">
        <v>146</v>
      </c>
      <c r="J1399" s="61">
        <v>5</v>
      </c>
      <c r="K1399" s="60">
        <v>1000</v>
      </c>
      <c r="L1399" s="60">
        <f t="shared" si="30"/>
        <v>5000</v>
      </c>
      <c r="M1399" s="55" t="s">
        <v>66</v>
      </c>
    </row>
    <row r="1400" spans="2:13" x14ac:dyDescent="0.2">
      <c r="B1400" s="68" t="s">
        <v>3234</v>
      </c>
      <c r="C1400" s="57" t="s">
        <v>212</v>
      </c>
      <c r="D1400" s="58" t="s">
        <v>238</v>
      </c>
      <c r="E1400" s="56" t="s">
        <v>966</v>
      </c>
      <c r="F1400" s="65" t="s">
        <v>3324</v>
      </c>
      <c r="G1400" s="65" t="s">
        <v>3325</v>
      </c>
      <c r="H1400" s="63" t="s">
        <v>3326</v>
      </c>
      <c r="I1400" s="63" t="s">
        <v>2117</v>
      </c>
      <c r="J1400" s="61">
        <v>30</v>
      </c>
      <c r="K1400" s="60">
        <v>1000</v>
      </c>
      <c r="L1400" s="60">
        <f t="shared" si="30"/>
        <v>30000</v>
      </c>
      <c r="M1400" s="55" t="s">
        <v>66</v>
      </c>
    </row>
    <row r="1401" spans="2:13" x14ac:dyDescent="0.2">
      <c r="B1401" s="68" t="s">
        <v>3234</v>
      </c>
      <c r="C1401" s="57" t="s">
        <v>212</v>
      </c>
      <c r="D1401" s="58" t="s">
        <v>3071</v>
      </c>
      <c r="E1401" s="56" t="s">
        <v>338</v>
      </c>
      <c r="F1401" s="65" t="s">
        <v>3327</v>
      </c>
      <c r="G1401" s="65" t="s">
        <v>3328</v>
      </c>
      <c r="H1401" s="63" t="s">
        <v>3329</v>
      </c>
      <c r="I1401" s="63" t="s">
        <v>150</v>
      </c>
      <c r="J1401" s="61">
        <v>1</v>
      </c>
      <c r="K1401" s="60">
        <v>22000</v>
      </c>
      <c r="L1401" s="60">
        <f t="shared" ref="L1401:L1445" si="31">+K1401*J1401</f>
        <v>22000</v>
      </c>
      <c r="M1401" s="55" t="s">
        <v>66</v>
      </c>
    </row>
    <row r="1402" spans="2:13" x14ac:dyDescent="0.2">
      <c r="B1402" s="68" t="s">
        <v>3234</v>
      </c>
      <c r="C1402" s="57" t="s">
        <v>212</v>
      </c>
      <c r="D1402" s="58" t="s">
        <v>3071</v>
      </c>
      <c r="E1402" s="56" t="s">
        <v>338</v>
      </c>
      <c r="F1402" s="65" t="s">
        <v>3327</v>
      </c>
      <c r="G1402" s="65" t="s">
        <v>3330</v>
      </c>
      <c r="H1402" s="63" t="s">
        <v>3331</v>
      </c>
      <c r="I1402" s="63" t="s">
        <v>150</v>
      </c>
      <c r="J1402" s="61">
        <v>3</v>
      </c>
      <c r="K1402" s="60">
        <v>22000</v>
      </c>
      <c r="L1402" s="60">
        <f t="shared" si="31"/>
        <v>66000</v>
      </c>
      <c r="M1402" s="55" t="s">
        <v>66</v>
      </c>
    </row>
    <row r="1403" spans="2:13" x14ac:dyDescent="0.2">
      <c r="B1403" s="68" t="s">
        <v>3234</v>
      </c>
      <c r="C1403" s="57" t="s">
        <v>212</v>
      </c>
      <c r="D1403" s="58" t="s">
        <v>3071</v>
      </c>
      <c r="E1403" s="56" t="s">
        <v>338</v>
      </c>
      <c r="F1403" s="65" t="s">
        <v>3327</v>
      </c>
      <c r="G1403" s="65" t="s">
        <v>3332</v>
      </c>
      <c r="H1403" s="63" t="s">
        <v>3333</v>
      </c>
      <c r="I1403" s="63" t="s">
        <v>150</v>
      </c>
      <c r="J1403" s="61">
        <v>6</v>
      </c>
      <c r="K1403" s="60">
        <v>22000</v>
      </c>
      <c r="L1403" s="60">
        <f t="shared" si="31"/>
        <v>132000</v>
      </c>
      <c r="M1403" s="55" t="s">
        <v>66</v>
      </c>
    </row>
    <row r="1404" spans="2:13" x14ac:dyDescent="0.2">
      <c r="B1404" s="68" t="s">
        <v>3234</v>
      </c>
      <c r="C1404" s="57" t="s">
        <v>212</v>
      </c>
      <c r="D1404" s="58" t="s">
        <v>238</v>
      </c>
      <c r="E1404" s="56" t="s">
        <v>79</v>
      </c>
      <c r="F1404" s="65" t="s">
        <v>2973</v>
      </c>
      <c r="G1404" s="65" t="s">
        <v>3334</v>
      </c>
      <c r="H1404" s="63" t="s">
        <v>3335</v>
      </c>
      <c r="I1404" s="63" t="s">
        <v>2117</v>
      </c>
      <c r="J1404" s="61">
        <v>5</v>
      </c>
      <c r="K1404" s="60">
        <v>6000</v>
      </c>
      <c r="L1404" s="60">
        <f t="shared" si="31"/>
        <v>30000</v>
      </c>
      <c r="M1404" s="55" t="s">
        <v>66</v>
      </c>
    </row>
    <row r="1405" spans="2:13" x14ac:dyDescent="0.2">
      <c r="B1405" s="68" t="s">
        <v>3234</v>
      </c>
      <c r="C1405" s="57" t="s">
        <v>212</v>
      </c>
      <c r="D1405" s="58" t="s">
        <v>1057</v>
      </c>
      <c r="E1405" s="56" t="s">
        <v>97</v>
      </c>
      <c r="F1405" s="65" t="s">
        <v>3336</v>
      </c>
      <c r="G1405" s="65" t="s">
        <v>3337</v>
      </c>
      <c r="H1405" s="63" t="s">
        <v>3338</v>
      </c>
      <c r="I1405" s="63" t="s">
        <v>150</v>
      </c>
      <c r="J1405" s="61">
        <v>20</v>
      </c>
      <c r="K1405" s="60">
        <v>28000</v>
      </c>
      <c r="L1405" s="60">
        <f t="shared" si="31"/>
        <v>560000</v>
      </c>
      <c r="M1405" s="55" t="s">
        <v>66</v>
      </c>
    </row>
    <row r="1406" spans="2:13" x14ac:dyDescent="0.2">
      <c r="B1406" s="68" t="s">
        <v>3234</v>
      </c>
      <c r="C1406" s="57" t="s">
        <v>212</v>
      </c>
      <c r="D1406" s="58" t="s">
        <v>238</v>
      </c>
      <c r="E1406" s="56" t="s">
        <v>161</v>
      </c>
      <c r="F1406" s="65" t="s">
        <v>3339</v>
      </c>
      <c r="G1406" s="65" t="s">
        <v>3340</v>
      </c>
      <c r="H1406" s="63" t="s">
        <v>3341</v>
      </c>
      <c r="I1406" s="63" t="s">
        <v>150</v>
      </c>
      <c r="J1406" s="61">
        <v>5</v>
      </c>
      <c r="K1406" s="60">
        <v>2000</v>
      </c>
      <c r="L1406" s="60">
        <f t="shared" si="31"/>
        <v>10000</v>
      </c>
      <c r="M1406" s="55" t="s">
        <v>66</v>
      </c>
    </row>
    <row r="1407" spans="2:13" x14ac:dyDescent="0.2">
      <c r="B1407" s="68" t="s">
        <v>3234</v>
      </c>
      <c r="C1407" s="57" t="s">
        <v>212</v>
      </c>
      <c r="D1407" s="58" t="s">
        <v>238</v>
      </c>
      <c r="E1407" s="56" t="s">
        <v>3342</v>
      </c>
      <c r="F1407" s="65" t="s">
        <v>3343</v>
      </c>
      <c r="G1407" s="65" t="s">
        <v>3344</v>
      </c>
      <c r="H1407" s="63" t="s">
        <v>3345</v>
      </c>
      <c r="I1407" s="63" t="s">
        <v>2117</v>
      </c>
      <c r="J1407" s="61">
        <v>550</v>
      </c>
      <c r="K1407" s="60">
        <v>500</v>
      </c>
      <c r="L1407" s="60">
        <f t="shared" si="31"/>
        <v>275000</v>
      </c>
      <c r="M1407" s="55" t="s">
        <v>66</v>
      </c>
    </row>
    <row r="1408" spans="2:13" x14ac:dyDescent="0.2">
      <c r="B1408" s="68" t="s">
        <v>3234</v>
      </c>
      <c r="C1408" s="57" t="s">
        <v>212</v>
      </c>
      <c r="D1408" s="58" t="s">
        <v>169</v>
      </c>
      <c r="E1408" s="56" t="s">
        <v>186</v>
      </c>
      <c r="F1408" s="65" t="s">
        <v>3346</v>
      </c>
      <c r="G1408" s="65" t="s">
        <v>3347</v>
      </c>
      <c r="H1408" s="63" t="s">
        <v>3348</v>
      </c>
      <c r="I1408" s="63" t="s">
        <v>2117</v>
      </c>
      <c r="J1408" s="61">
        <v>40</v>
      </c>
      <c r="K1408" s="60">
        <v>2000</v>
      </c>
      <c r="L1408" s="60">
        <f t="shared" si="31"/>
        <v>80000</v>
      </c>
      <c r="M1408" s="55" t="s">
        <v>66</v>
      </c>
    </row>
    <row r="1409" spans="2:13" x14ac:dyDescent="0.2">
      <c r="B1409" s="68" t="s">
        <v>3234</v>
      </c>
      <c r="C1409" s="57" t="s">
        <v>212</v>
      </c>
      <c r="D1409" s="58" t="s">
        <v>238</v>
      </c>
      <c r="E1409" s="56" t="s">
        <v>3349</v>
      </c>
      <c r="F1409" s="65" t="s">
        <v>3350</v>
      </c>
      <c r="G1409" s="65" t="s">
        <v>3351</v>
      </c>
      <c r="H1409" s="63" t="s">
        <v>3352</v>
      </c>
      <c r="I1409" s="63" t="s">
        <v>150</v>
      </c>
      <c r="J1409" s="61">
        <v>2</v>
      </c>
      <c r="K1409" s="60">
        <v>23000</v>
      </c>
      <c r="L1409" s="60">
        <f t="shared" si="31"/>
        <v>46000</v>
      </c>
      <c r="M1409" s="55" t="s">
        <v>66</v>
      </c>
    </row>
    <row r="1410" spans="2:13" x14ac:dyDescent="0.2">
      <c r="B1410" s="68" t="s">
        <v>3234</v>
      </c>
      <c r="C1410" s="57" t="s">
        <v>212</v>
      </c>
      <c r="D1410" s="58" t="s">
        <v>238</v>
      </c>
      <c r="E1410" s="56" t="s">
        <v>3349</v>
      </c>
      <c r="F1410" s="65" t="s">
        <v>3353</v>
      </c>
      <c r="G1410" s="65" t="s">
        <v>3354</v>
      </c>
      <c r="H1410" s="63" t="s">
        <v>3355</v>
      </c>
      <c r="I1410" s="63" t="s">
        <v>150</v>
      </c>
      <c r="J1410" s="61">
        <v>1</v>
      </c>
      <c r="K1410" s="60">
        <v>23000</v>
      </c>
      <c r="L1410" s="60">
        <f t="shared" si="31"/>
        <v>23000</v>
      </c>
      <c r="M1410" s="55" t="s">
        <v>66</v>
      </c>
    </row>
    <row r="1411" spans="2:13" x14ac:dyDescent="0.2">
      <c r="B1411" s="68" t="s">
        <v>3234</v>
      </c>
      <c r="C1411" s="57" t="s">
        <v>212</v>
      </c>
      <c r="D1411" s="58" t="s">
        <v>238</v>
      </c>
      <c r="E1411" s="56" t="s">
        <v>3349</v>
      </c>
      <c r="F1411" s="65" t="s">
        <v>3356</v>
      </c>
      <c r="G1411" s="65" t="s">
        <v>3357</v>
      </c>
      <c r="H1411" s="63" t="s">
        <v>3358</v>
      </c>
      <c r="I1411" s="63" t="s">
        <v>150</v>
      </c>
      <c r="J1411" s="61">
        <v>1</v>
      </c>
      <c r="K1411" s="60">
        <v>23000</v>
      </c>
      <c r="L1411" s="60">
        <f t="shared" si="31"/>
        <v>23000</v>
      </c>
      <c r="M1411" s="55" t="s">
        <v>66</v>
      </c>
    </row>
    <row r="1412" spans="2:13" x14ac:dyDescent="0.2">
      <c r="B1412" s="68" t="s">
        <v>3234</v>
      </c>
      <c r="C1412" s="57" t="s">
        <v>212</v>
      </c>
      <c r="D1412" s="58" t="s">
        <v>105</v>
      </c>
      <c r="E1412" s="56" t="s">
        <v>97</v>
      </c>
      <c r="F1412" s="65" t="s">
        <v>3359</v>
      </c>
      <c r="G1412" s="65" t="s">
        <v>3360</v>
      </c>
      <c r="H1412" s="63" t="s">
        <v>3361</v>
      </c>
      <c r="I1412" s="63" t="s">
        <v>146</v>
      </c>
      <c r="J1412" s="61">
        <v>30</v>
      </c>
      <c r="K1412" s="60">
        <v>9000</v>
      </c>
      <c r="L1412" s="60">
        <f t="shared" si="31"/>
        <v>270000</v>
      </c>
      <c r="M1412" s="55" t="s">
        <v>66</v>
      </c>
    </row>
    <row r="1413" spans="2:13" x14ac:dyDescent="0.2">
      <c r="B1413" s="68" t="s">
        <v>3234</v>
      </c>
      <c r="C1413" s="57" t="s">
        <v>212</v>
      </c>
      <c r="D1413" s="58" t="s">
        <v>217</v>
      </c>
      <c r="E1413" s="56" t="s">
        <v>97</v>
      </c>
      <c r="F1413" s="65" t="s">
        <v>681</v>
      </c>
      <c r="G1413" s="65" t="s">
        <v>3362</v>
      </c>
      <c r="H1413" s="63" t="s">
        <v>3363</v>
      </c>
      <c r="I1413" s="63" t="s">
        <v>150</v>
      </c>
      <c r="J1413" s="61">
        <v>20</v>
      </c>
      <c r="K1413" s="60">
        <v>60000</v>
      </c>
      <c r="L1413" s="60">
        <f t="shared" si="31"/>
        <v>1200000</v>
      </c>
      <c r="M1413" s="55" t="s">
        <v>66</v>
      </c>
    </row>
    <row r="1414" spans="2:13" x14ac:dyDescent="0.2">
      <c r="B1414" s="68" t="s">
        <v>3234</v>
      </c>
      <c r="C1414" s="57" t="s">
        <v>212</v>
      </c>
      <c r="D1414" s="58" t="s">
        <v>217</v>
      </c>
      <c r="E1414" s="56" t="s">
        <v>97</v>
      </c>
      <c r="F1414" s="65" t="s">
        <v>681</v>
      </c>
      <c r="G1414" s="65" t="s">
        <v>3362</v>
      </c>
      <c r="H1414" s="63" t="s">
        <v>3364</v>
      </c>
      <c r="I1414" s="63" t="s">
        <v>150</v>
      </c>
      <c r="J1414" s="61">
        <v>4</v>
      </c>
      <c r="K1414" s="60">
        <v>3000</v>
      </c>
      <c r="L1414" s="60">
        <f t="shared" si="31"/>
        <v>12000</v>
      </c>
      <c r="M1414" s="55" t="s">
        <v>66</v>
      </c>
    </row>
    <row r="1415" spans="2:13" x14ac:dyDescent="0.2">
      <c r="B1415" s="68" t="s">
        <v>3234</v>
      </c>
      <c r="C1415" s="57" t="s">
        <v>212</v>
      </c>
      <c r="D1415" s="58" t="s">
        <v>217</v>
      </c>
      <c r="E1415" s="56" t="s">
        <v>231</v>
      </c>
      <c r="F1415" s="65" t="s">
        <v>3365</v>
      </c>
      <c r="G1415" s="65" t="s">
        <v>3366</v>
      </c>
      <c r="H1415" s="63" t="s">
        <v>3367</v>
      </c>
      <c r="I1415" s="63" t="s">
        <v>150</v>
      </c>
      <c r="J1415" s="61">
        <v>1</v>
      </c>
      <c r="K1415" s="60">
        <v>9000</v>
      </c>
      <c r="L1415" s="60">
        <f t="shared" si="31"/>
        <v>9000</v>
      </c>
      <c r="M1415" s="55" t="s">
        <v>66</v>
      </c>
    </row>
    <row r="1416" spans="2:13" x14ac:dyDescent="0.2">
      <c r="B1416" s="68" t="s">
        <v>3234</v>
      </c>
      <c r="C1416" s="57" t="s">
        <v>212</v>
      </c>
      <c r="D1416" s="58" t="s">
        <v>93</v>
      </c>
      <c r="E1416" s="56" t="s">
        <v>3368</v>
      </c>
      <c r="F1416" s="65" t="s">
        <v>3369</v>
      </c>
      <c r="G1416" s="65" t="s">
        <v>3370</v>
      </c>
      <c r="H1416" s="63" t="s">
        <v>3371</v>
      </c>
      <c r="I1416" s="63" t="s">
        <v>150</v>
      </c>
      <c r="J1416" s="61">
        <v>2</v>
      </c>
      <c r="K1416" s="60">
        <v>18000</v>
      </c>
      <c r="L1416" s="60">
        <f t="shared" si="31"/>
        <v>36000</v>
      </c>
      <c r="M1416" s="55" t="s">
        <v>66</v>
      </c>
    </row>
    <row r="1417" spans="2:13" x14ac:dyDescent="0.2">
      <c r="B1417" s="68" t="s">
        <v>3234</v>
      </c>
      <c r="C1417" s="57" t="s">
        <v>212</v>
      </c>
      <c r="D1417" s="58" t="s">
        <v>93</v>
      </c>
      <c r="E1417" s="56" t="s">
        <v>3368</v>
      </c>
      <c r="F1417" s="65" t="s">
        <v>3369</v>
      </c>
      <c r="G1417" s="65" t="s">
        <v>3372</v>
      </c>
      <c r="H1417" s="63" t="s">
        <v>3373</v>
      </c>
      <c r="I1417" s="63" t="s">
        <v>150</v>
      </c>
      <c r="J1417" s="61">
        <v>1</v>
      </c>
      <c r="K1417" s="60">
        <v>18000</v>
      </c>
      <c r="L1417" s="60">
        <f t="shared" si="31"/>
        <v>18000</v>
      </c>
      <c r="M1417" s="55" t="s">
        <v>66</v>
      </c>
    </row>
    <row r="1418" spans="2:13" x14ac:dyDescent="0.2">
      <c r="B1418" s="68" t="s">
        <v>3234</v>
      </c>
      <c r="C1418" s="57" t="s">
        <v>212</v>
      </c>
      <c r="D1418" s="58" t="s">
        <v>93</v>
      </c>
      <c r="E1418" s="56" t="s">
        <v>3368</v>
      </c>
      <c r="F1418" s="65" t="s">
        <v>3369</v>
      </c>
      <c r="G1418" s="65" t="s">
        <v>3374</v>
      </c>
      <c r="H1418" s="63" t="s">
        <v>3375</v>
      </c>
      <c r="I1418" s="63" t="s">
        <v>150</v>
      </c>
      <c r="J1418" s="61">
        <v>1</v>
      </c>
      <c r="K1418" s="60">
        <v>18000</v>
      </c>
      <c r="L1418" s="60">
        <f t="shared" si="31"/>
        <v>18000</v>
      </c>
      <c r="M1418" s="55" t="s">
        <v>66</v>
      </c>
    </row>
    <row r="1419" spans="2:13" x14ac:dyDescent="0.2">
      <c r="B1419" s="68" t="s">
        <v>3234</v>
      </c>
      <c r="C1419" s="57" t="s">
        <v>212</v>
      </c>
      <c r="D1419" s="58" t="s">
        <v>93</v>
      </c>
      <c r="E1419" s="56" t="s">
        <v>3368</v>
      </c>
      <c r="F1419" s="65" t="s">
        <v>3369</v>
      </c>
      <c r="G1419" s="65" t="s">
        <v>3376</v>
      </c>
      <c r="H1419" s="63" t="s">
        <v>3377</v>
      </c>
      <c r="I1419" s="63" t="s">
        <v>150</v>
      </c>
      <c r="J1419" s="61">
        <v>1</v>
      </c>
      <c r="K1419" s="60">
        <v>18000</v>
      </c>
      <c r="L1419" s="60">
        <f t="shared" si="31"/>
        <v>18000</v>
      </c>
      <c r="M1419" s="55" t="s">
        <v>66</v>
      </c>
    </row>
    <row r="1420" spans="2:13" x14ac:dyDescent="0.2">
      <c r="B1420" s="68" t="s">
        <v>3234</v>
      </c>
      <c r="C1420" s="57" t="s">
        <v>212</v>
      </c>
      <c r="D1420" s="58" t="s">
        <v>109</v>
      </c>
      <c r="E1420" s="56" t="s">
        <v>133</v>
      </c>
      <c r="F1420" s="65" t="s">
        <v>2988</v>
      </c>
      <c r="G1420" s="65" t="s">
        <v>3378</v>
      </c>
      <c r="H1420" s="63" t="s">
        <v>3379</v>
      </c>
      <c r="I1420" s="63" t="s">
        <v>150</v>
      </c>
      <c r="J1420" s="61">
        <v>14</v>
      </c>
      <c r="K1420" s="60">
        <v>6000</v>
      </c>
      <c r="L1420" s="60">
        <f t="shared" si="31"/>
        <v>84000</v>
      </c>
      <c r="M1420" s="55" t="s">
        <v>66</v>
      </c>
    </row>
    <row r="1421" spans="2:13" x14ac:dyDescent="0.2">
      <c r="B1421" s="68" t="s">
        <v>3234</v>
      </c>
      <c r="C1421" s="57" t="s">
        <v>212</v>
      </c>
      <c r="D1421" s="58" t="s">
        <v>109</v>
      </c>
      <c r="E1421" s="56" t="s">
        <v>133</v>
      </c>
      <c r="F1421" s="65" t="s">
        <v>2988</v>
      </c>
      <c r="G1421" s="65" t="s">
        <v>3380</v>
      </c>
      <c r="H1421" s="63" t="s">
        <v>3381</v>
      </c>
      <c r="I1421" s="63" t="s">
        <v>150</v>
      </c>
      <c r="J1421" s="61">
        <v>20</v>
      </c>
      <c r="K1421" s="60">
        <v>6000</v>
      </c>
      <c r="L1421" s="60">
        <f t="shared" si="31"/>
        <v>120000</v>
      </c>
      <c r="M1421" s="55" t="s">
        <v>66</v>
      </c>
    </row>
    <row r="1422" spans="2:13" x14ac:dyDescent="0.2">
      <c r="B1422" s="68" t="s">
        <v>3234</v>
      </c>
      <c r="C1422" s="57" t="s">
        <v>212</v>
      </c>
      <c r="D1422" s="58" t="s">
        <v>109</v>
      </c>
      <c r="E1422" s="56" t="s">
        <v>133</v>
      </c>
      <c r="F1422" s="65" t="s">
        <v>3382</v>
      </c>
      <c r="G1422" s="65" t="s">
        <v>3383</v>
      </c>
      <c r="H1422" s="63" t="s">
        <v>3384</v>
      </c>
      <c r="I1422" s="63" t="s">
        <v>150</v>
      </c>
      <c r="J1422" s="61">
        <v>1</v>
      </c>
      <c r="K1422" s="60">
        <v>9000</v>
      </c>
      <c r="L1422" s="60">
        <f t="shared" si="31"/>
        <v>9000</v>
      </c>
      <c r="M1422" s="55" t="s">
        <v>66</v>
      </c>
    </row>
    <row r="1423" spans="2:13" x14ac:dyDescent="0.2">
      <c r="B1423" s="68" t="s">
        <v>3234</v>
      </c>
      <c r="C1423" s="57" t="s">
        <v>212</v>
      </c>
      <c r="D1423" s="58" t="s">
        <v>109</v>
      </c>
      <c r="E1423" s="56" t="s">
        <v>133</v>
      </c>
      <c r="F1423" s="65" t="s">
        <v>2988</v>
      </c>
      <c r="G1423" s="65" t="s">
        <v>3385</v>
      </c>
      <c r="H1423" s="63" t="s">
        <v>3386</v>
      </c>
      <c r="I1423" s="63" t="s">
        <v>150</v>
      </c>
      <c r="J1423" s="61">
        <v>2</v>
      </c>
      <c r="K1423" s="60">
        <v>8000</v>
      </c>
      <c r="L1423" s="60">
        <f t="shared" si="31"/>
        <v>16000</v>
      </c>
      <c r="M1423" s="55" t="s">
        <v>66</v>
      </c>
    </row>
    <row r="1424" spans="2:13" x14ac:dyDescent="0.2">
      <c r="B1424" s="68" t="s">
        <v>3234</v>
      </c>
      <c r="C1424" s="57" t="s">
        <v>212</v>
      </c>
      <c r="D1424" s="58" t="s">
        <v>109</v>
      </c>
      <c r="E1424" s="56" t="s">
        <v>133</v>
      </c>
      <c r="F1424" s="65" t="s">
        <v>3387</v>
      </c>
      <c r="G1424" s="65" t="s">
        <v>3388</v>
      </c>
      <c r="H1424" s="63" t="s">
        <v>3389</v>
      </c>
      <c r="I1424" s="63" t="s">
        <v>150</v>
      </c>
      <c r="J1424" s="61">
        <v>2</v>
      </c>
      <c r="K1424" s="60">
        <v>9000</v>
      </c>
      <c r="L1424" s="60">
        <f t="shared" si="31"/>
        <v>18000</v>
      </c>
      <c r="M1424" s="55" t="s">
        <v>66</v>
      </c>
    </row>
    <row r="1425" spans="2:13" x14ac:dyDescent="0.2">
      <c r="B1425" s="68" t="s">
        <v>3234</v>
      </c>
      <c r="C1425" s="57" t="s">
        <v>212</v>
      </c>
      <c r="D1425" s="58" t="s">
        <v>2854</v>
      </c>
      <c r="E1425" s="56" t="s">
        <v>2675</v>
      </c>
      <c r="F1425" s="65" t="s">
        <v>3089</v>
      </c>
      <c r="G1425" s="65" t="s">
        <v>3390</v>
      </c>
      <c r="H1425" s="63" t="s">
        <v>3391</v>
      </c>
      <c r="I1425" s="63" t="s">
        <v>2117</v>
      </c>
      <c r="J1425" s="61">
        <v>20</v>
      </c>
      <c r="K1425" s="60">
        <v>3000</v>
      </c>
      <c r="L1425" s="60">
        <f t="shared" si="31"/>
        <v>60000</v>
      </c>
      <c r="M1425" s="55" t="s">
        <v>66</v>
      </c>
    </row>
    <row r="1426" spans="2:13" x14ac:dyDescent="0.2">
      <c r="B1426" s="68" t="s">
        <v>3234</v>
      </c>
      <c r="C1426" s="57" t="s">
        <v>212</v>
      </c>
      <c r="D1426" s="58" t="s">
        <v>238</v>
      </c>
      <c r="E1426" s="56" t="s">
        <v>3392</v>
      </c>
      <c r="F1426" s="65" t="s">
        <v>3393</v>
      </c>
      <c r="G1426" s="65" t="s">
        <v>3394</v>
      </c>
      <c r="H1426" s="63" t="s">
        <v>3395</v>
      </c>
      <c r="I1426" s="63" t="s">
        <v>2117</v>
      </c>
      <c r="J1426" s="61">
        <v>20</v>
      </c>
      <c r="K1426" s="60">
        <v>4000</v>
      </c>
      <c r="L1426" s="60">
        <f t="shared" si="31"/>
        <v>80000</v>
      </c>
      <c r="M1426" s="55" t="s">
        <v>66</v>
      </c>
    </row>
    <row r="1427" spans="2:13" x14ac:dyDescent="0.2">
      <c r="B1427" s="68" t="s">
        <v>3234</v>
      </c>
      <c r="C1427" s="57" t="s">
        <v>212</v>
      </c>
      <c r="D1427" s="58" t="s">
        <v>238</v>
      </c>
      <c r="E1427" s="56" t="s">
        <v>2976</v>
      </c>
      <c r="F1427" s="65" t="s">
        <v>3048</v>
      </c>
      <c r="G1427" s="65" t="s">
        <v>3049</v>
      </c>
      <c r="H1427" s="63" t="s">
        <v>3396</v>
      </c>
      <c r="I1427" s="63" t="s">
        <v>2117</v>
      </c>
      <c r="J1427" s="61">
        <v>220</v>
      </c>
      <c r="K1427" s="60">
        <v>3000</v>
      </c>
      <c r="L1427" s="60">
        <f t="shared" si="31"/>
        <v>660000</v>
      </c>
      <c r="M1427" s="55" t="s">
        <v>66</v>
      </c>
    </row>
    <row r="1428" spans="2:13" x14ac:dyDescent="0.2">
      <c r="B1428" s="68" t="s">
        <v>3234</v>
      </c>
      <c r="C1428" s="57" t="s">
        <v>212</v>
      </c>
      <c r="D1428" s="58" t="s">
        <v>238</v>
      </c>
      <c r="E1428" s="56" t="s">
        <v>3397</v>
      </c>
      <c r="F1428" s="65" t="s">
        <v>3398</v>
      </c>
      <c r="G1428" s="65" t="s">
        <v>3399</v>
      </c>
      <c r="H1428" s="63" t="s">
        <v>3400</v>
      </c>
      <c r="I1428" s="63" t="s">
        <v>2117</v>
      </c>
      <c r="J1428" s="61">
        <v>15</v>
      </c>
      <c r="K1428" s="60">
        <v>5000</v>
      </c>
      <c r="L1428" s="60">
        <f t="shared" si="31"/>
        <v>75000</v>
      </c>
      <c r="M1428" s="55" t="s">
        <v>66</v>
      </c>
    </row>
    <row r="1429" spans="2:13" x14ac:dyDescent="0.2">
      <c r="B1429" s="68" t="s">
        <v>3234</v>
      </c>
      <c r="C1429" s="57" t="s">
        <v>212</v>
      </c>
      <c r="D1429" s="58" t="s">
        <v>238</v>
      </c>
      <c r="E1429" s="56" t="s">
        <v>3397</v>
      </c>
      <c r="F1429" s="65" t="s">
        <v>3398</v>
      </c>
      <c r="G1429" s="65" t="s">
        <v>3399</v>
      </c>
      <c r="H1429" s="63" t="s">
        <v>3401</v>
      </c>
      <c r="I1429" s="63" t="s">
        <v>2117</v>
      </c>
      <c r="J1429" s="61">
        <v>45</v>
      </c>
      <c r="K1429" s="60">
        <v>5000</v>
      </c>
      <c r="L1429" s="60">
        <f t="shared" si="31"/>
        <v>225000</v>
      </c>
      <c r="M1429" s="55" t="s">
        <v>66</v>
      </c>
    </row>
    <row r="1430" spans="2:13" x14ac:dyDescent="0.2">
      <c r="B1430" s="68" t="s">
        <v>3234</v>
      </c>
      <c r="C1430" s="57" t="s">
        <v>212</v>
      </c>
      <c r="D1430" s="58" t="s">
        <v>238</v>
      </c>
      <c r="E1430" s="56" t="s">
        <v>3397</v>
      </c>
      <c r="F1430" s="65" t="s">
        <v>3398</v>
      </c>
      <c r="G1430" s="65" t="s">
        <v>3399</v>
      </c>
      <c r="H1430" s="63" t="s">
        <v>3402</v>
      </c>
      <c r="I1430" s="63" t="s">
        <v>2117</v>
      </c>
      <c r="J1430" s="61">
        <v>45</v>
      </c>
      <c r="K1430" s="60">
        <v>5000</v>
      </c>
      <c r="L1430" s="60">
        <f t="shared" si="31"/>
        <v>225000</v>
      </c>
      <c r="M1430" s="55" t="s">
        <v>66</v>
      </c>
    </row>
    <row r="1431" spans="2:13" x14ac:dyDescent="0.2">
      <c r="B1431" s="68" t="s">
        <v>3234</v>
      </c>
      <c r="C1431" s="57" t="s">
        <v>212</v>
      </c>
      <c r="D1431" s="58" t="s">
        <v>105</v>
      </c>
      <c r="E1431" s="56" t="s">
        <v>812</v>
      </c>
      <c r="F1431" s="65" t="s">
        <v>3403</v>
      </c>
      <c r="G1431" s="65" t="s">
        <v>3404</v>
      </c>
      <c r="H1431" s="63" t="s">
        <v>3405</v>
      </c>
      <c r="I1431" s="63" t="s">
        <v>146</v>
      </c>
      <c r="J1431" s="61">
        <v>10</v>
      </c>
      <c r="K1431" s="60">
        <v>17000</v>
      </c>
      <c r="L1431" s="60">
        <f t="shared" si="31"/>
        <v>170000</v>
      </c>
      <c r="M1431" s="55" t="s">
        <v>66</v>
      </c>
    </row>
    <row r="1432" spans="2:13" ht="25.5" x14ac:dyDescent="0.2">
      <c r="B1432" s="68" t="s">
        <v>3234</v>
      </c>
      <c r="C1432" s="57" t="s">
        <v>212</v>
      </c>
      <c r="D1432" s="58" t="s">
        <v>105</v>
      </c>
      <c r="E1432" s="56" t="s">
        <v>97</v>
      </c>
      <c r="F1432" s="65" t="s">
        <v>3403</v>
      </c>
      <c r="G1432" s="65" t="s">
        <v>3406</v>
      </c>
      <c r="H1432" s="63" t="s">
        <v>3407</v>
      </c>
      <c r="I1432" s="63" t="s">
        <v>2117</v>
      </c>
      <c r="J1432" s="61">
        <v>2410</v>
      </c>
      <c r="K1432" s="60">
        <v>1000</v>
      </c>
      <c r="L1432" s="60">
        <f t="shared" si="31"/>
        <v>2410000</v>
      </c>
      <c r="M1432" s="55" t="s">
        <v>66</v>
      </c>
    </row>
    <row r="1433" spans="2:13" x14ac:dyDescent="0.2">
      <c r="B1433" s="68" t="s">
        <v>3234</v>
      </c>
      <c r="C1433" s="57" t="s">
        <v>212</v>
      </c>
      <c r="D1433" s="58" t="s">
        <v>105</v>
      </c>
      <c r="E1433" s="56" t="s">
        <v>97</v>
      </c>
      <c r="F1433" s="65" t="s">
        <v>3359</v>
      </c>
      <c r="G1433" s="65" t="s">
        <v>3408</v>
      </c>
      <c r="H1433" s="63" t="s">
        <v>3409</v>
      </c>
      <c r="I1433" s="63" t="s">
        <v>2117</v>
      </c>
      <c r="J1433" s="61">
        <v>90</v>
      </c>
      <c r="K1433" s="60">
        <v>2000</v>
      </c>
      <c r="L1433" s="60">
        <f t="shared" si="31"/>
        <v>180000</v>
      </c>
      <c r="M1433" s="55" t="s">
        <v>66</v>
      </c>
    </row>
    <row r="1434" spans="2:13" ht="25.5" x14ac:dyDescent="0.2">
      <c r="B1434" s="68" t="s">
        <v>3234</v>
      </c>
      <c r="C1434" s="57" t="s">
        <v>212</v>
      </c>
      <c r="D1434" s="58" t="s">
        <v>158</v>
      </c>
      <c r="E1434" s="56" t="s">
        <v>161</v>
      </c>
      <c r="F1434" s="65" t="s">
        <v>3318</v>
      </c>
      <c r="G1434" s="65" t="s">
        <v>3410</v>
      </c>
      <c r="H1434" s="63" t="s">
        <v>3411</v>
      </c>
      <c r="I1434" s="63" t="s">
        <v>146</v>
      </c>
      <c r="J1434" s="61">
        <v>14</v>
      </c>
      <c r="K1434" s="60">
        <v>3220</v>
      </c>
      <c r="L1434" s="60">
        <f t="shared" si="31"/>
        <v>45080</v>
      </c>
      <c r="M1434" s="55" t="s">
        <v>66</v>
      </c>
    </row>
    <row r="1435" spans="2:13" x14ac:dyDescent="0.2">
      <c r="B1435" s="68" t="s">
        <v>3234</v>
      </c>
      <c r="C1435" s="57" t="s">
        <v>212</v>
      </c>
      <c r="D1435" s="58" t="s">
        <v>1220</v>
      </c>
      <c r="E1435" s="56" t="s">
        <v>101</v>
      </c>
      <c r="F1435" s="65" t="s">
        <v>3412</v>
      </c>
      <c r="G1435" s="65" t="s">
        <v>3413</v>
      </c>
      <c r="H1435" s="63" t="s">
        <v>3414</v>
      </c>
      <c r="I1435" s="63" t="s">
        <v>2117</v>
      </c>
      <c r="J1435" s="61">
        <v>50</v>
      </c>
      <c r="K1435" s="60">
        <v>2000</v>
      </c>
      <c r="L1435" s="60">
        <f t="shared" si="31"/>
        <v>100000</v>
      </c>
      <c r="M1435" s="55" t="s">
        <v>66</v>
      </c>
    </row>
    <row r="1436" spans="2:13" ht="25.5" x14ac:dyDescent="0.2">
      <c r="B1436" s="68" t="s">
        <v>3234</v>
      </c>
      <c r="C1436" s="57" t="s">
        <v>212</v>
      </c>
      <c r="D1436" s="58" t="s">
        <v>2854</v>
      </c>
      <c r="E1436" s="56" t="s">
        <v>2675</v>
      </c>
      <c r="F1436" s="65" t="s">
        <v>3415</v>
      </c>
      <c r="G1436" s="65" t="s">
        <v>3416</v>
      </c>
      <c r="H1436" s="63" t="s">
        <v>3417</v>
      </c>
      <c r="I1436" s="63" t="s">
        <v>150</v>
      </c>
      <c r="J1436" s="61">
        <v>5</v>
      </c>
      <c r="K1436" s="60">
        <v>3000</v>
      </c>
      <c r="L1436" s="60">
        <f t="shared" si="31"/>
        <v>15000</v>
      </c>
      <c r="M1436" s="55" t="s">
        <v>66</v>
      </c>
    </row>
    <row r="1437" spans="2:13" ht="25.5" x14ac:dyDescent="0.2">
      <c r="B1437" s="68" t="s">
        <v>3234</v>
      </c>
      <c r="C1437" s="57" t="s">
        <v>213</v>
      </c>
      <c r="D1437" s="58" t="s">
        <v>225</v>
      </c>
      <c r="E1437" s="56">
        <v>141101</v>
      </c>
      <c r="F1437" s="65" t="s">
        <v>581</v>
      </c>
      <c r="G1437" s="65" t="s">
        <v>3418</v>
      </c>
      <c r="H1437" s="63" t="s">
        <v>3419</v>
      </c>
      <c r="I1437" s="63" t="s">
        <v>2117</v>
      </c>
      <c r="J1437" s="61">
        <v>2</v>
      </c>
      <c r="K1437" s="60">
        <v>170000</v>
      </c>
      <c r="L1437" s="60">
        <f t="shared" si="31"/>
        <v>340000</v>
      </c>
      <c r="M1437" s="55" t="s">
        <v>66</v>
      </c>
    </row>
    <row r="1438" spans="2:13" ht="25.5" x14ac:dyDescent="0.2">
      <c r="B1438" s="68" t="s">
        <v>3234</v>
      </c>
      <c r="C1438" s="57" t="s">
        <v>213</v>
      </c>
      <c r="D1438" s="58" t="s">
        <v>225</v>
      </c>
      <c r="E1438" s="56">
        <v>141101</v>
      </c>
      <c r="F1438" s="65" t="s">
        <v>3420</v>
      </c>
      <c r="G1438" s="65" t="s">
        <v>3421</v>
      </c>
      <c r="H1438" s="63" t="s">
        <v>3422</v>
      </c>
      <c r="I1438" s="63" t="s">
        <v>2117</v>
      </c>
      <c r="J1438" s="61">
        <v>1</v>
      </c>
      <c r="K1438" s="60">
        <v>170000</v>
      </c>
      <c r="L1438" s="60">
        <f t="shared" si="31"/>
        <v>170000</v>
      </c>
      <c r="M1438" s="55" t="s">
        <v>66</v>
      </c>
    </row>
    <row r="1439" spans="2:13" ht="25.5" x14ac:dyDescent="0.2">
      <c r="B1439" s="68" t="s">
        <v>3234</v>
      </c>
      <c r="C1439" s="57" t="s">
        <v>213</v>
      </c>
      <c r="D1439" s="58" t="s">
        <v>225</v>
      </c>
      <c r="E1439" s="56">
        <v>141101</v>
      </c>
      <c r="F1439" s="65" t="s">
        <v>3420</v>
      </c>
      <c r="G1439" s="65" t="s">
        <v>3421</v>
      </c>
      <c r="H1439" s="63" t="s">
        <v>3423</v>
      </c>
      <c r="I1439" s="63" t="s">
        <v>2117</v>
      </c>
      <c r="J1439" s="61">
        <v>1</v>
      </c>
      <c r="K1439" s="60">
        <v>150000</v>
      </c>
      <c r="L1439" s="60">
        <f t="shared" si="31"/>
        <v>150000</v>
      </c>
      <c r="M1439" s="55" t="s">
        <v>66</v>
      </c>
    </row>
    <row r="1440" spans="2:13" x14ac:dyDescent="0.2">
      <c r="B1440" s="68" t="s">
        <v>3234</v>
      </c>
      <c r="C1440" s="57" t="s">
        <v>337</v>
      </c>
      <c r="D1440" s="58" t="s">
        <v>169</v>
      </c>
      <c r="E1440" s="56" t="s">
        <v>1610</v>
      </c>
      <c r="F1440" s="65" t="s">
        <v>3424</v>
      </c>
      <c r="G1440" s="65" t="s">
        <v>3425</v>
      </c>
      <c r="H1440" s="63" t="s">
        <v>3426</v>
      </c>
      <c r="I1440" s="63" t="s">
        <v>2117</v>
      </c>
      <c r="J1440" s="61">
        <v>42</v>
      </c>
      <c r="K1440" s="60">
        <v>35000</v>
      </c>
      <c r="L1440" s="60">
        <f t="shared" si="31"/>
        <v>1470000</v>
      </c>
      <c r="M1440" s="55" t="s">
        <v>66</v>
      </c>
    </row>
    <row r="1441" spans="2:13" ht="25.5" x14ac:dyDescent="0.2">
      <c r="B1441" s="68" t="s">
        <v>3234</v>
      </c>
      <c r="C1441" s="57" t="s">
        <v>354</v>
      </c>
      <c r="D1441" s="58" t="s">
        <v>105</v>
      </c>
      <c r="E1441" s="56" t="s">
        <v>84</v>
      </c>
      <c r="F1441" s="65" t="s">
        <v>465</v>
      </c>
      <c r="G1441" s="65" t="s">
        <v>3427</v>
      </c>
      <c r="H1441" s="63" t="s">
        <v>3428</v>
      </c>
      <c r="I1441" s="63" t="s">
        <v>2117</v>
      </c>
      <c r="J1441" s="61">
        <v>1</v>
      </c>
      <c r="K1441" s="60">
        <v>1900000</v>
      </c>
      <c r="L1441" s="60">
        <f t="shared" si="31"/>
        <v>1900000</v>
      </c>
      <c r="M1441" s="55" t="s">
        <v>70</v>
      </c>
    </row>
    <row r="1442" spans="2:13" ht="25.5" x14ac:dyDescent="0.2">
      <c r="B1442" s="68" t="s">
        <v>3234</v>
      </c>
      <c r="C1442" s="57" t="s">
        <v>354</v>
      </c>
      <c r="D1442" s="58" t="s">
        <v>83</v>
      </c>
      <c r="E1442" s="56" t="s">
        <v>159</v>
      </c>
      <c r="F1442" s="65" t="s">
        <v>618</v>
      </c>
      <c r="G1442" s="65" t="s">
        <v>3429</v>
      </c>
      <c r="H1442" s="63" t="s">
        <v>3430</v>
      </c>
      <c r="I1442" s="63" t="s">
        <v>2117</v>
      </c>
      <c r="J1442" s="61">
        <v>4</v>
      </c>
      <c r="K1442" s="60">
        <v>120000</v>
      </c>
      <c r="L1442" s="60">
        <f t="shared" si="31"/>
        <v>480000</v>
      </c>
      <c r="M1442" s="55" t="s">
        <v>70</v>
      </c>
    </row>
    <row r="1443" spans="2:13" ht="25.5" x14ac:dyDescent="0.2">
      <c r="B1443" s="68" t="s">
        <v>3234</v>
      </c>
      <c r="C1443" s="57" t="s">
        <v>373</v>
      </c>
      <c r="D1443" s="58" t="s">
        <v>83</v>
      </c>
      <c r="E1443" s="56" t="s">
        <v>87</v>
      </c>
      <c r="F1443" s="65" t="s">
        <v>615</v>
      </c>
      <c r="G1443" s="65" t="s">
        <v>3431</v>
      </c>
      <c r="H1443" s="63" t="s">
        <v>3432</v>
      </c>
      <c r="I1443" s="63" t="s">
        <v>2117</v>
      </c>
      <c r="J1443" s="61">
        <v>20</v>
      </c>
      <c r="K1443" s="60">
        <v>250000</v>
      </c>
      <c r="L1443" s="60">
        <f t="shared" si="31"/>
        <v>5000000</v>
      </c>
      <c r="M1443" s="55" t="s">
        <v>70</v>
      </c>
    </row>
    <row r="1444" spans="2:13" ht="25.5" x14ac:dyDescent="0.2">
      <c r="B1444" s="68" t="s">
        <v>3234</v>
      </c>
      <c r="C1444" s="57" t="s">
        <v>373</v>
      </c>
      <c r="D1444" s="58" t="s">
        <v>291</v>
      </c>
      <c r="E1444" s="56" t="s">
        <v>3067</v>
      </c>
      <c r="F1444" s="65" t="s">
        <v>3433</v>
      </c>
      <c r="G1444" s="65" t="s">
        <v>3434</v>
      </c>
      <c r="H1444" s="63" t="s">
        <v>3435</v>
      </c>
      <c r="I1444" s="63" t="s">
        <v>2117</v>
      </c>
      <c r="J1444" s="61">
        <v>2</v>
      </c>
      <c r="K1444" s="60">
        <v>187550</v>
      </c>
      <c r="L1444" s="60">
        <f t="shared" si="31"/>
        <v>375100</v>
      </c>
      <c r="M1444" s="55" t="s">
        <v>70</v>
      </c>
    </row>
    <row r="1445" spans="2:13" ht="25.5" x14ac:dyDescent="0.2">
      <c r="B1445" s="68" t="s">
        <v>3234</v>
      </c>
      <c r="C1445" s="57" t="s">
        <v>379</v>
      </c>
      <c r="D1445" s="58" t="s">
        <v>228</v>
      </c>
      <c r="E1445" s="56" t="s">
        <v>386</v>
      </c>
      <c r="F1445" s="65" t="s">
        <v>3132</v>
      </c>
      <c r="G1445" s="65" t="s">
        <v>3436</v>
      </c>
      <c r="H1445" s="63" t="s">
        <v>3437</v>
      </c>
      <c r="I1445" s="63" t="s">
        <v>2117</v>
      </c>
      <c r="J1445" s="61">
        <v>2</v>
      </c>
      <c r="K1445" s="60">
        <v>130000</v>
      </c>
      <c r="L1445" s="60">
        <f t="shared" si="31"/>
        <v>260000</v>
      </c>
      <c r="M1445" s="55" t="s">
        <v>70</v>
      </c>
    </row>
    <row r="1446" spans="2:13" ht="33" x14ac:dyDescent="0.2">
      <c r="B1446" s="68" t="s">
        <v>3438</v>
      </c>
      <c r="C1446" s="57">
        <v>10103</v>
      </c>
      <c r="D1446" s="58" t="s">
        <v>80</v>
      </c>
      <c r="E1446" s="56" t="s">
        <v>84</v>
      </c>
      <c r="F1446" s="65">
        <v>73159994</v>
      </c>
      <c r="G1446" s="65">
        <v>90032716</v>
      </c>
      <c r="H1446" s="63" t="s">
        <v>3439</v>
      </c>
      <c r="I1446" s="63" t="s">
        <v>3440</v>
      </c>
      <c r="J1446" s="61">
        <v>1</v>
      </c>
      <c r="K1446" s="60">
        <f>L1446</f>
        <v>937159022.34000003</v>
      </c>
      <c r="L1446" s="60">
        <v>937159022.34000003</v>
      </c>
      <c r="M1446" s="55" t="s">
        <v>66</v>
      </c>
    </row>
    <row r="1447" spans="2:13" ht="33" x14ac:dyDescent="0.2">
      <c r="B1447" s="68" t="s">
        <v>3438</v>
      </c>
      <c r="C1447" s="57">
        <v>10199</v>
      </c>
      <c r="D1447" s="58">
        <v>900</v>
      </c>
      <c r="E1447" s="56" t="s">
        <v>3441</v>
      </c>
      <c r="F1447" s="65" t="s">
        <v>3442</v>
      </c>
      <c r="G1447" s="65" t="s">
        <v>3443</v>
      </c>
      <c r="H1447" s="63" t="s">
        <v>3444</v>
      </c>
      <c r="I1447" s="63" t="s">
        <v>3440</v>
      </c>
      <c r="J1447" s="61">
        <v>1</v>
      </c>
      <c r="K1447" s="60">
        <f>L1447</f>
        <v>17460000</v>
      </c>
      <c r="L1447" s="60">
        <v>17460000</v>
      </c>
      <c r="M1447" s="55" t="s">
        <v>66</v>
      </c>
    </row>
    <row r="1448" spans="2:13" ht="38.25" x14ac:dyDescent="0.2">
      <c r="B1448" s="68" t="s">
        <v>3438</v>
      </c>
      <c r="C1448" s="57">
        <v>10204</v>
      </c>
      <c r="D1448" s="58" t="s">
        <v>238</v>
      </c>
      <c r="E1448" s="56" t="s">
        <v>84</v>
      </c>
      <c r="F1448" s="65" t="s">
        <v>3445</v>
      </c>
      <c r="G1448" s="65" t="s">
        <v>3446</v>
      </c>
      <c r="H1448" s="63" t="s">
        <v>3447</v>
      </c>
      <c r="I1448" s="63" t="s">
        <v>2117</v>
      </c>
      <c r="J1448" s="61">
        <v>1</v>
      </c>
      <c r="K1448" s="60">
        <f>L1448</f>
        <v>1389134640.96</v>
      </c>
      <c r="L1448" s="60">
        <v>1389134640.96</v>
      </c>
      <c r="M1448" s="55" t="s">
        <v>66</v>
      </c>
    </row>
    <row r="1449" spans="2:13" ht="33" x14ac:dyDescent="0.2">
      <c r="B1449" s="68" t="s">
        <v>3438</v>
      </c>
      <c r="C1449" s="57" t="s">
        <v>3235</v>
      </c>
      <c r="D1449" s="58" t="s">
        <v>217</v>
      </c>
      <c r="E1449" s="56" t="s">
        <v>87</v>
      </c>
      <c r="F1449" s="65" t="s">
        <v>3448</v>
      </c>
      <c r="G1449" s="65" t="s">
        <v>3449</v>
      </c>
      <c r="H1449" s="63" t="s">
        <v>3450</v>
      </c>
      <c r="I1449" s="63" t="s">
        <v>2117</v>
      </c>
      <c r="J1449" s="61">
        <v>1</v>
      </c>
      <c r="K1449" s="60">
        <f>L1449</f>
        <v>326208672</v>
      </c>
      <c r="L1449" s="60">
        <v>326208672</v>
      </c>
      <c r="M1449" s="55" t="s">
        <v>66</v>
      </c>
    </row>
    <row r="1450" spans="2:13" ht="51" x14ac:dyDescent="0.2">
      <c r="B1450" s="68" t="s">
        <v>3438</v>
      </c>
      <c r="C1450" s="57" t="s">
        <v>3451</v>
      </c>
      <c r="D1450" s="58" t="s">
        <v>80</v>
      </c>
      <c r="E1450" s="56" t="s">
        <v>3441</v>
      </c>
      <c r="F1450" s="65" t="s">
        <v>3452</v>
      </c>
      <c r="G1450" s="65" t="s">
        <v>3453</v>
      </c>
      <c r="H1450" s="63" t="s">
        <v>3454</v>
      </c>
      <c r="I1450" s="63" t="s">
        <v>2117</v>
      </c>
      <c r="J1450" s="61">
        <v>1</v>
      </c>
      <c r="K1450" s="60">
        <f>L1450</f>
        <v>33015405</v>
      </c>
      <c r="L1450" s="60">
        <v>33015405</v>
      </c>
      <c r="M1450" s="55" t="s">
        <v>66</v>
      </c>
    </row>
    <row r="1451" spans="2:13" ht="33" x14ac:dyDescent="0.2">
      <c r="B1451" s="68" t="s">
        <v>3438</v>
      </c>
      <c r="C1451" s="57">
        <v>10701</v>
      </c>
      <c r="D1451" s="58" t="s">
        <v>83</v>
      </c>
      <c r="E1451" s="56" t="s">
        <v>1610</v>
      </c>
      <c r="F1451" s="65" t="s">
        <v>3455</v>
      </c>
      <c r="G1451" s="65" t="s">
        <v>3456</v>
      </c>
      <c r="H1451" s="63" t="s">
        <v>3457</v>
      </c>
      <c r="I1451" s="63" t="s">
        <v>2117</v>
      </c>
      <c r="J1451" s="61">
        <v>8</v>
      </c>
      <c r="K1451" s="60">
        <f t="shared" ref="K1451:K1459" si="32">L1451/J1451</f>
        <v>168780</v>
      </c>
      <c r="L1451" s="60">
        <v>1350240</v>
      </c>
      <c r="M1451" s="55" t="s">
        <v>66</v>
      </c>
    </row>
    <row r="1452" spans="2:13" ht="33" x14ac:dyDescent="0.2">
      <c r="B1452" s="68" t="s">
        <v>3438</v>
      </c>
      <c r="C1452" s="57">
        <v>10701</v>
      </c>
      <c r="D1452" s="58" t="s">
        <v>83</v>
      </c>
      <c r="E1452" s="56" t="s">
        <v>1610</v>
      </c>
      <c r="F1452" s="65" t="s">
        <v>3455</v>
      </c>
      <c r="G1452" s="65" t="s">
        <v>3456</v>
      </c>
      <c r="H1452" s="63" t="s">
        <v>3458</v>
      </c>
      <c r="I1452" s="63" t="s">
        <v>2117</v>
      </c>
      <c r="J1452" s="61">
        <v>8</v>
      </c>
      <c r="K1452" s="60">
        <f t="shared" si="32"/>
        <v>558720</v>
      </c>
      <c r="L1452" s="60">
        <v>4469760</v>
      </c>
      <c r="M1452" s="55" t="s">
        <v>66</v>
      </c>
    </row>
    <row r="1453" spans="2:13" ht="33" x14ac:dyDescent="0.2">
      <c r="B1453" s="68" t="s">
        <v>3438</v>
      </c>
      <c r="C1453" s="57">
        <v>10701</v>
      </c>
      <c r="D1453" s="58" t="s">
        <v>83</v>
      </c>
      <c r="E1453" s="56" t="s">
        <v>1610</v>
      </c>
      <c r="F1453" s="65" t="s">
        <v>3455</v>
      </c>
      <c r="G1453" s="65" t="s">
        <v>3456</v>
      </c>
      <c r="H1453" s="63" t="s">
        <v>3459</v>
      </c>
      <c r="I1453" s="63" t="s">
        <v>2117</v>
      </c>
      <c r="J1453" s="61">
        <v>2</v>
      </c>
      <c r="K1453" s="60">
        <f t="shared" si="32"/>
        <v>378300</v>
      </c>
      <c r="L1453" s="60">
        <v>756600</v>
      </c>
      <c r="M1453" s="55" t="s">
        <v>66</v>
      </c>
    </row>
    <row r="1454" spans="2:13" ht="33" x14ac:dyDescent="0.2">
      <c r="B1454" s="68" t="s">
        <v>3438</v>
      </c>
      <c r="C1454" s="57">
        <v>10701</v>
      </c>
      <c r="D1454" s="58" t="s">
        <v>83</v>
      </c>
      <c r="E1454" s="56" t="s">
        <v>1610</v>
      </c>
      <c r="F1454" s="65" t="s">
        <v>3455</v>
      </c>
      <c r="G1454" s="65" t="s">
        <v>3456</v>
      </c>
      <c r="H1454" s="63" t="s">
        <v>3460</v>
      </c>
      <c r="I1454" s="63" t="s">
        <v>2117</v>
      </c>
      <c r="J1454" s="61">
        <v>8</v>
      </c>
      <c r="K1454" s="60">
        <f t="shared" si="32"/>
        <v>378300</v>
      </c>
      <c r="L1454" s="60">
        <v>3026400</v>
      </c>
      <c r="M1454" s="55" t="s">
        <v>66</v>
      </c>
    </row>
    <row r="1455" spans="2:13" ht="33" x14ac:dyDescent="0.2">
      <c r="B1455" s="68" t="s">
        <v>3438</v>
      </c>
      <c r="C1455" s="57">
        <v>10701</v>
      </c>
      <c r="D1455" s="58" t="s">
        <v>83</v>
      </c>
      <c r="E1455" s="56" t="s">
        <v>1610</v>
      </c>
      <c r="F1455" s="65" t="s">
        <v>3455</v>
      </c>
      <c r="G1455" s="65" t="s">
        <v>3456</v>
      </c>
      <c r="H1455" s="63" t="s">
        <v>3461</v>
      </c>
      <c r="I1455" s="63" t="s">
        <v>2117</v>
      </c>
      <c r="J1455" s="61">
        <v>4</v>
      </c>
      <c r="K1455" s="60">
        <f t="shared" si="32"/>
        <v>419040</v>
      </c>
      <c r="L1455" s="60">
        <v>1676160</v>
      </c>
      <c r="M1455" s="55" t="s">
        <v>66</v>
      </c>
    </row>
    <row r="1456" spans="2:13" ht="33" x14ac:dyDescent="0.2">
      <c r="B1456" s="68" t="s">
        <v>3438</v>
      </c>
      <c r="C1456" s="57">
        <v>10701</v>
      </c>
      <c r="D1456" s="58" t="s">
        <v>83</v>
      </c>
      <c r="E1456" s="56" t="s">
        <v>1610</v>
      </c>
      <c r="F1456" s="65" t="s">
        <v>3455</v>
      </c>
      <c r="G1456" s="65" t="s">
        <v>3456</v>
      </c>
      <c r="H1456" s="63" t="s">
        <v>3462</v>
      </c>
      <c r="I1456" s="63" t="s">
        <v>2117</v>
      </c>
      <c r="J1456" s="61">
        <v>23</v>
      </c>
      <c r="K1456" s="60">
        <f t="shared" si="32"/>
        <v>494700</v>
      </c>
      <c r="L1456" s="60">
        <v>11378100</v>
      </c>
      <c r="M1456" s="55" t="s">
        <v>66</v>
      </c>
    </row>
    <row r="1457" spans="2:13" ht="33" x14ac:dyDescent="0.2">
      <c r="B1457" s="68" t="s">
        <v>3438</v>
      </c>
      <c r="C1457" s="57">
        <v>10701</v>
      </c>
      <c r="D1457" s="58" t="s">
        <v>83</v>
      </c>
      <c r="E1457" s="56" t="s">
        <v>1610</v>
      </c>
      <c r="F1457" s="65" t="s">
        <v>3455</v>
      </c>
      <c r="G1457" s="65" t="s">
        <v>3456</v>
      </c>
      <c r="H1457" s="63" t="s">
        <v>3463</v>
      </c>
      <c r="I1457" s="63" t="s">
        <v>2117</v>
      </c>
      <c r="J1457" s="61">
        <v>18</v>
      </c>
      <c r="K1457" s="60">
        <f t="shared" si="32"/>
        <v>494700</v>
      </c>
      <c r="L1457" s="60">
        <v>8904600</v>
      </c>
      <c r="M1457" s="55" t="s">
        <v>66</v>
      </c>
    </row>
    <row r="1458" spans="2:13" ht="33" x14ac:dyDescent="0.2">
      <c r="B1458" s="68" t="s">
        <v>3438</v>
      </c>
      <c r="C1458" s="57">
        <v>10701</v>
      </c>
      <c r="D1458" s="58" t="s">
        <v>83</v>
      </c>
      <c r="E1458" s="56" t="s">
        <v>1610</v>
      </c>
      <c r="F1458" s="65" t="s">
        <v>3246</v>
      </c>
      <c r="G1458" s="65" t="s">
        <v>3464</v>
      </c>
      <c r="H1458" s="63" t="s">
        <v>3465</v>
      </c>
      <c r="I1458" s="63" t="s">
        <v>2117</v>
      </c>
      <c r="J1458" s="61">
        <v>23</v>
      </c>
      <c r="K1458" s="60">
        <f t="shared" si="32"/>
        <v>261900</v>
      </c>
      <c r="L1458" s="60">
        <v>6023700</v>
      </c>
      <c r="M1458" s="55" t="s">
        <v>66</v>
      </c>
    </row>
    <row r="1459" spans="2:13" ht="33" x14ac:dyDescent="0.2">
      <c r="B1459" s="68" t="s">
        <v>3438</v>
      </c>
      <c r="C1459" s="57">
        <v>10499</v>
      </c>
      <c r="D1459" s="58">
        <v>900</v>
      </c>
      <c r="E1459" s="56">
        <v>90201</v>
      </c>
      <c r="F1459" s="65">
        <v>80101507</v>
      </c>
      <c r="G1459" s="65">
        <v>92103193</v>
      </c>
      <c r="H1459" s="63" t="s">
        <v>3466</v>
      </c>
      <c r="I1459" s="63" t="s">
        <v>2117</v>
      </c>
      <c r="J1459" s="61">
        <v>1</v>
      </c>
      <c r="K1459" s="60">
        <f t="shared" si="32"/>
        <v>50000000</v>
      </c>
      <c r="L1459" s="60">
        <v>50000000</v>
      </c>
      <c r="M1459" s="55" t="s">
        <v>66</v>
      </c>
    </row>
    <row r="1460" spans="2:13" ht="33" x14ac:dyDescent="0.2">
      <c r="B1460" s="68" t="s">
        <v>3438</v>
      </c>
      <c r="C1460" s="57" t="s">
        <v>3467</v>
      </c>
      <c r="D1460" s="58" t="s">
        <v>83</v>
      </c>
      <c r="E1460" s="56" t="s">
        <v>265</v>
      </c>
      <c r="F1460" s="65" t="s">
        <v>3468</v>
      </c>
      <c r="G1460" s="65" t="s">
        <v>3469</v>
      </c>
      <c r="H1460" s="63" t="s">
        <v>3470</v>
      </c>
      <c r="I1460" s="63" t="s">
        <v>2117</v>
      </c>
      <c r="J1460" s="61">
        <v>1</v>
      </c>
      <c r="K1460" s="60">
        <f>L1460</f>
        <v>95331600</v>
      </c>
      <c r="L1460" s="60">
        <v>95331600</v>
      </c>
      <c r="M1460" s="55" t="s">
        <v>66</v>
      </c>
    </row>
    <row r="1461" spans="2:13" ht="33" x14ac:dyDescent="0.2">
      <c r="B1461" s="68" t="s">
        <v>3438</v>
      </c>
      <c r="C1461" s="57">
        <v>20304</v>
      </c>
      <c r="D1461" s="58">
        <v>130</v>
      </c>
      <c r="E1461" s="56" t="s">
        <v>2697</v>
      </c>
      <c r="F1461" s="65" t="s">
        <v>3471</v>
      </c>
      <c r="G1461" s="65" t="s">
        <v>3472</v>
      </c>
      <c r="H1461" s="63" t="s">
        <v>3473</v>
      </c>
      <c r="I1461" s="63" t="s">
        <v>2117</v>
      </c>
      <c r="J1461" s="61">
        <v>1</v>
      </c>
      <c r="K1461" s="60">
        <f>L1461</f>
        <v>85000</v>
      </c>
      <c r="L1461" s="60">
        <v>85000</v>
      </c>
      <c r="M1461" s="55" t="s">
        <v>66</v>
      </c>
    </row>
    <row r="1462" spans="2:13" ht="33" x14ac:dyDescent="0.2">
      <c r="B1462" s="68" t="s">
        <v>3438</v>
      </c>
      <c r="C1462" s="57">
        <v>29901</v>
      </c>
      <c r="D1462" s="58" t="s">
        <v>3474</v>
      </c>
      <c r="E1462" s="56" t="s">
        <v>3475</v>
      </c>
      <c r="F1462" s="65" t="s">
        <v>3476</v>
      </c>
      <c r="G1462" s="65" t="s">
        <v>3477</v>
      </c>
      <c r="H1462" s="63" t="s">
        <v>3478</v>
      </c>
      <c r="I1462" s="63" t="s">
        <v>2117</v>
      </c>
      <c r="J1462" s="61">
        <v>25</v>
      </c>
      <c r="K1462" s="60">
        <v>500</v>
      </c>
      <c r="L1462" s="60">
        <f>K1462*J1462</f>
        <v>12500</v>
      </c>
      <c r="M1462" s="55" t="s">
        <v>66</v>
      </c>
    </row>
    <row r="1463" spans="2:13" ht="33" x14ac:dyDescent="0.2">
      <c r="B1463" s="68" t="s">
        <v>3438</v>
      </c>
      <c r="C1463" s="57">
        <v>50103</v>
      </c>
      <c r="D1463" s="58" t="s">
        <v>238</v>
      </c>
      <c r="E1463" s="56" t="s">
        <v>133</v>
      </c>
      <c r="F1463" s="65" t="s">
        <v>3479</v>
      </c>
      <c r="G1463" s="65" t="s">
        <v>3480</v>
      </c>
      <c r="H1463" s="63" t="s">
        <v>3481</v>
      </c>
      <c r="I1463" s="63" t="s">
        <v>2117</v>
      </c>
      <c r="J1463" s="61">
        <v>2</v>
      </c>
      <c r="K1463" s="60">
        <f>L1463/J1463</f>
        <v>1791442.56</v>
      </c>
      <c r="L1463" s="60">
        <v>3582885.12</v>
      </c>
      <c r="M1463" s="55" t="s">
        <v>70</v>
      </c>
    </row>
    <row r="1464" spans="2:13" ht="38.25" x14ac:dyDescent="0.2">
      <c r="B1464" s="68" t="s">
        <v>3438</v>
      </c>
      <c r="C1464" s="57">
        <v>59903</v>
      </c>
      <c r="D1464" s="58">
        <v>900</v>
      </c>
      <c r="E1464" s="56" t="s">
        <v>382</v>
      </c>
      <c r="F1464" s="65">
        <v>43222599</v>
      </c>
      <c r="G1464" s="65">
        <v>92050970</v>
      </c>
      <c r="H1464" s="63" t="s">
        <v>3482</v>
      </c>
      <c r="I1464" s="63" t="s">
        <v>2117</v>
      </c>
      <c r="J1464" s="61">
        <v>1</v>
      </c>
      <c r="K1464" s="60">
        <f>L1464</f>
        <v>50488500</v>
      </c>
      <c r="L1464" s="60">
        <v>50488500</v>
      </c>
      <c r="M1464" s="55" t="s">
        <v>70</v>
      </c>
    </row>
    <row r="1465" spans="2:13" ht="33" x14ac:dyDescent="0.2">
      <c r="B1465" s="68" t="s">
        <v>3438</v>
      </c>
      <c r="C1465" s="57">
        <v>59903</v>
      </c>
      <c r="D1465" s="58">
        <v>900</v>
      </c>
      <c r="E1465" s="56" t="s">
        <v>382</v>
      </c>
      <c r="F1465" s="65">
        <v>43222599</v>
      </c>
      <c r="G1465" s="65">
        <v>92050970</v>
      </c>
      <c r="H1465" s="63" t="s">
        <v>3483</v>
      </c>
      <c r="I1465" s="63" t="s">
        <v>2117</v>
      </c>
      <c r="J1465" s="61">
        <v>1</v>
      </c>
      <c r="K1465" s="60">
        <f>L1465</f>
        <v>625731.48</v>
      </c>
      <c r="L1465" s="60">
        <v>625731.48</v>
      </c>
      <c r="M1465" s="55" t="s">
        <v>70</v>
      </c>
    </row>
    <row r="1466" spans="2:13" ht="33" x14ac:dyDescent="0.2">
      <c r="B1466" s="68" t="s">
        <v>3438</v>
      </c>
      <c r="C1466" s="57">
        <v>59903</v>
      </c>
      <c r="D1466" s="58">
        <v>100</v>
      </c>
      <c r="E1466" s="56" t="s">
        <v>3484</v>
      </c>
      <c r="F1466" s="65">
        <v>43232305</v>
      </c>
      <c r="G1466" s="65">
        <v>92081296</v>
      </c>
      <c r="H1466" s="63" t="s">
        <v>3485</v>
      </c>
      <c r="I1466" s="63" t="s">
        <v>2117</v>
      </c>
      <c r="J1466" s="61">
        <v>1</v>
      </c>
      <c r="K1466" s="60">
        <f>L1466</f>
        <v>3345787</v>
      </c>
      <c r="L1466" s="60">
        <v>3345787</v>
      </c>
      <c r="M1466" s="55" t="s">
        <v>70</v>
      </c>
    </row>
    <row r="1467" spans="2:13" ht="33" x14ac:dyDescent="0.2">
      <c r="B1467" s="68" t="s">
        <v>3438</v>
      </c>
      <c r="C1467" s="57" t="s">
        <v>111</v>
      </c>
      <c r="D1467" s="58" t="s">
        <v>238</v>
      </c>
      <c r="E1467" s="56" t="s">
        <v>1763</v>
      </c>
      <c r="F1467" s="65" t="s">
        <v>1760</v>
      </c>
      <c r="G1467" s="65" t="s">
        <v>3486</v>
      </c>
      <c r="H1467" s="63" t="s">
        <v>3487</v>
      </c>
      <c r="I1467" s="63" t="s">
        <v>2117</v>
      </c>
      <c r="J1467" s="61">
        <v>800</v>
      </c>
      <c r="K1467" s="60">
        <f>16.54*572.56</f>
        <v>9470.1423999999988</v>
      </c>
      <c r="L1467" s="60">
        <f>+K1467*J1467</f>
        <v>7576113.919999999</v>
      </c>
      <c r="M1467" s="55" t="s">
        <v>66</v>
      </c>
    </row>
    <row r="1468" spans="2:13" ht="38.25" x14ac:dyDescent="0.2">
      <c r="B1468" s="68" t="s">
        <v>3438</v>
      </c>
      <c r="C1468" s="57" t="s">
        <v>111</v>
      </c>
      <c r="D1468" s="58" t="s">
        <v>238</v>
      </c>
      <c r="E1468" s="56" t="s">
        <v>1763</v>
      </c>
      <c r="F1468" s="65" t="s">
        <v>1760</v>
      </c>
      <c r="G1468" s="65" t="s">
        <v>3488</v>
      </c>
      <c r="H1468" s="63" t="s">
        <v>3489</v>
      </c>
      <c r="I1468" s="63" t="s">
        <v>2117</v>
      </c>
      <c r="J1468" s="61">
        <v>250</v>
      </c>
      <c r="K1468" s="60">
        <f>16.08*572.56</f>
        <v>9206.764799999999</v>
      </c>
      <c r="L1468" s="60">
        <f t="shared" ref="L1468:L1512" si="33">+K1468*J1468</f>
        <v>2301691.1999999997</v>
      </c>
      <c r="M1468" s="55" t="s">
        <v>66</v>
      </c>
    </row>
    <row r="1469" spans="2:13" ht="38.25" x14ac:dyDescent="0.2">
      <c r="B1469" s="68" t="s">
        <v>3438</v>
      </c>
      <c r="C1469" s="57" t="s">
        <v>111</v>
      </c>
      <c r="D1469" s="58" t="s">
        <v>238</v>
      </c>
      <c r="E1469" s="56" t="s">
        <v>3490</v>
      </c>
      <c r="F1469" s="65" t="s">
        <v>1560</v>
      </c>
      <c r="G1469" s="65" t="s">
        <v>3491</v>
      </c>
      <c r="H1469" s="63" t="s">
        <v>3492</v>
      </c>
      <c r="I1469" s="63" t="s">
        <v>2117</v>
      </c>
      <c r="J1469" s="61">
        <v>750</v>
      </c>
      <c r="K1469" s="60">
        <f>7.81*572.56</f>
        <v>4471.6935999999996</v>
      </c>
      <c r="L1469" s="60">
        <f t="shared" si="33"/>
        <v>3353770.1999999997</v>
      </c>
      <c r="M1469" s="55" t="s">
        <v>66</v>
      </c>
    </row>
    <row r="1470" spans="2:13" ht="33" x14ac:dyDescent="0.2">
      <c r="B1470" s="68" t="s">
        <v>3438</v>
      </c>
      <c r="C1470" s="57" t="s">
        <v>111</v>
      </c>
      <c r="D1470" s="58" t="s">
        <v>238</v>
      </c>
      <c r="E1470" s="56" t="s">
        <v>79</v>
      </c>
      <c r="F1470" s="65" t="s">
        <v>3493</v>
      </c>
      <c r="G1470" s="65" t="s">
        <v>3494</v>
      </c>
      <c r="H1470" s="63" t="s">
        <v>3495</v>
      </c>
      <c r="I1470" s="63" t="s">
        <v>2117</v>
      </c>
      <c r="J1470" s="61">
        <v>250</v>
      </c>
      <c r="K1470" s="60">
        <f>40*572.56</f>
        <v>22902.399999999998</v>
      </c>
      <c r="L1470" s="60">
        <f t="shared" si="33"/>
        <v>5725599.9999999991</v>
      </c>
      <c r="M1470" s="55" t="s">
        <v>66</v>
      </c>
    </row>
    <row r="1471" spans="2:13" ht="33" x14ac:dyDescent="0.2">
      <c r="B1471" s="68" t="s">
        <v>3438</v>
      </c>
      <c r="C1471" s="57" t="s">
        <v>111</v>
      </c>
      <c r="D1471" s="58" t="s">
        <v>127</v>
      </c>
      <c r="E1471" s="56" t="s">
        <v>259</v>
      </c>
      <c r="F1471" s="65" t="s">
        <v>1038</v>
      </c>
      <c r="G1471" s="65" t="s">
        <v>3496</v>
      </c>
      <c r="H1471" s="63" t="s">
        <v>3497</v>
      </c>
      <c r="I1471" s="63" t="s">
        <v>2117</v>
      </c>
      <c r="J1471" s="61">
        <v>3000</v>
      </c>
      <c r="K1471" s="60">
        <f>0.0066*572.56</f>
        <v>3.7788959999999996</v>
      </c>
      <c r="L1471" s="60">
        <f t="shared" si="33"/>
        <v>11336.687999999998</v>
      </c>
      <c r="M1471" s="55" t="s">
        <v>66</v>
      </c>
    </row>
    <row r="1472" spans="2:13" ht="33" x14ac:dyDescent="0.2">
      <c r="B1472" s="68" t="s">
        <v>3438</v>
      </c>
      <c r="C1472" s="57" t="s">
        <v>111</v>
      </c>
      <c r="D1472" s="58" t="s">
        <v>127</v>
      </c>
      <c r="E1472" s="56" t="s">
        <v>259</v>
      </c>
      <c r="F1472" s="65" t="s">
        <v>1042</v>
      </c>
      <c r="G1472" s="65" t="s">
        <v>3498</v>
      </c>
      <c r="H1472" s="63" t="s">
        <v>3499</v>
      </c>
      <c r="I1472" s="63" t="s">
        <v>2117</v>
      </c>
      <c r="J1472" s="61">
        <v>3000</v>
      </c>
      <c r="K1472" s="60">
        <f>0.0066*572.56</f>
        <v>3.7788959999999996</v>
      </c>
      <c r="L1472" s="60">
        <f t="shared" si="33"/>
        <v>11336.687999999998</v>
      </c>
      <c r="M1472" s="55" t="s">
        <v>66</v>
      </c>
    </row>
    <row r="1473" spans="2:13" ht="33" x14ac:dyDescent="0.2">
      <c r="B1473" s="68" t="s">
        <v>3438</v>
      </c>
      <c r="C1473" s="57" t="s">
        <v>111</v>
      </c>
      <c r="D1473" s="58" t="s">
        <v>127</v>
      </c>
      <c r="E1473" s="56" t="s">
        <v>259</v>
      </c>
      <c r="F1473" s="65" t="s">
        <v>1042</v>
      </c>
      <c r="G1473" s="65" t="s">
        <v>3500</v>
      </c>
      <c r="H1473" s="63" t="s">
        <v>3501</v>
      </c>
      <c r="I1473" s="63" t="s">
        <v>2117</v>
      </c>
      <c r="J1473" s="61">
        <v>3000</v>
      </c>
      <c r="K1473" s="60">
        <f>0.0088*572.56</f>
        <v>5.0385279999999995</v>
      </c>
      <c r="L1473" s="60">
        <f t="shared" si="33"/>
        <v>15115.583999999999</v>
      </c>
      <c r="M1473" s="55" t="s">
        <v>66</v>
      </c>
    </row>
    <row r="1474" spans="2:13" ht="33" x14ac:dyDescent="0.2">
      <c r="B1474" s="68" t="s">
        <v>3438</v>
      </c>
      <c r="C1474" s="57" t="s">
        <v>111</v>
      </c>
      <c r="D1474" s="58" t="s">
        <v>238</v>
      </c>
      <c r="E1474" s="56" t="s">
        <v>79</v>
      </c>
      <c r="F1474" s="65" t="s">
        <v>3502</v>
      </c>
      <c r="G1474" s="65" t="s">
        <v>3503</v>
      </c>
      <c r="H1474" s="63" t="s">
        <v>3504</v>
      </c>
      <c r="I1474" s="63" t="s">
        <v>2117</v>
      </c>
      <c r="J1474" s="61">
        <v>250</v>
      </c>
      <c r="K1474" s="60">
        <f>25*572.56</f>
        <v>14313.999999999998</v>
      </c>
      <c r="L1474" s="60">
        <f t="shared" si="33"/>
        <v>3578499.9999999995</v>
      </c>
      <c r="M1474" s="55" t="s">
        <v>66</v>
      </c>
    </row>
    <row r="1475" spans="2:13" ht="51" x14ac:dyDescent="0.2">
      <c r="B1475" s="68" t="s">
        <v>3438</v>
      </c>
      <c r="C1475" s="57" t="s">
        <v>126</v>
      </c>
      <c r="D1475" s="58" t="s">
        <v>238</v>
      </c>
      <c r="E1475" s="56" t="s">
        <v>195</v>
      </c>
      <c r="F1475" s="65" t="s">
        <v>3505</v>
      </c>
      <c r="G1475" s="65" t="s">
        <v>3506</v>
      </c>
      <c r="H1475" s="63" t="s">
        <v>3507</v>
      </c>
      <c r="I1475" s="63" t="s">
        <v>2117</v>
      </c>
      <c r="J1475" s="61">
        <v>3000</v>
      </c>
      <c r="K1475" s="60">
        <f>0.013*572.56</f>
        <v>7.4432799999999988</v>
      </c>
      <c r="L1475" s="60">
        <f t="shared" si="33"/>
        <v>22329.839999999997</v>
      </c>
      <c r="M1475" s="55" t="s">
        <v>66</v>
      </c>
    </row>
    <row r="1476" spans="2:13" ht="33" x14ac:dyDescent="0.2">
      <c r="B1476" s="68" t="s">
        <v>3438</v>
      </c>
      <c r="C1476" s="57" t="s">
        <v>124</v>
      </c>
      <c r="D1476" s="58" t="s">
        <v>238</v>
      </c>
      <c r="E1476" s="56" t="s">
        <v>3508</v>
      </c>
      <c r="F1476" s="65" t="s">
        <v>3509</v>
      </c>
      <c r="G1476" s="65" t="s">
        <v>3510</v>
      </c>
      <c r="H1476" s="63" t="s">
        <v>3511</v>
      </c>
      <c r="I1476" s="63" t="s">
        <v>2117</v>
      </c>
      <c r="J1476" s="61">
        <v>10</v>
      </c>
      <c r="K1476" s="60">
        <f>731.32*572.56</f>
        <v>418724.57919999998</v>
      </c>
      <c r="L1476" s="60">
        <f t="shared" si="33"/>
        <v>4187245.7919999999</v>
      </c>
      <c r="M1476" s="55" t="s">
        <v>66</v>
      </c>
    </row>
    <row r="1477" spans="2:13" ht="33" x14ac:dyDescent="0.2">
      <c r="B1477" s="68" t="s">
        <v>3438</v>
      </c>
      <c r="C1477" s="57" t="s">
        <v>124</v>
      </c>
      <c r="D1477" s="58" t="s">
        <v>238</v>
      </c>
      <c r="E1477" s="56" t="s">
        <v>231</v>
      </c>
      <c r="F1477" s="65" t="s">
        <v>1560</v>
      </c>
      <c r="G1477" s="65" t="s">
        <v>3512</v>
      </c>
      <c r="H1477" s="63" t="s">
        <v>3513</v>
      </c>
      <c r="I1477" s="63" t="s">
        <v>2117</v>
      </c>
      <c r="J1477" s="61">
        <v>200</v>
      </c>
      <c r="K1477" s="60">
        <f>1.65*572.56</f>
        <v>944.72399999999982</v>
      </c>
      <c r="L1477" s="60">
        <f t="shared" si="33"/>
        <v>188944.79999999996</v>
      </c>
      <c r="M1477" s="55" t="s">
        <v>66</v>
      </c>
    </row>
    <row r="1478" spans="2:13" ht="33" x14ac:dyDescent="0.2">
      <c r="B1478" s="68" t="s">
        <v>3438</v>
      </c>
      <c r="C1478" s="57" t="s">
        <v>124</v>
      </c>
      <c r="D1478" s="58" t="s">
        <v>238</v>
      </c>
      <c r="E1478" s="56" t="s">
        <v>231</v>
      </c>
      <c r="F1478" s="65" t="s">
        <v>1560</v>
      </c>
      <c r="G1478" s="65" t="s">
        <v>3514</v>
      </c>
      <c r="H1478" s="63" t="s">
        <v>3515</v>
      </c>
      <c r="I1478" s="63" t="s">
        <v>2117</v>
      </c>
      <c r="J1478" s="61">
        <v>200</v>
      </c>
      <c r="K1478" s="60">
        <f>1.8*572.56</f>
        <v>1030.6079999999999</v>
      </c>
      <c r="L1478" s="60">
        <f t="shared" si="33"/>
        <v>206121.59999999998</v>
      </c>
      <c r="M1478" s="55" t="s">
        <v>66</v>
      </c>
    </row>
    <row r="1479" spans="2:13" ht="33" x14ac:dyDescent="0.2">
      <c r="B1479" s="68" t="s">
        <v>3438</v>
      </c>
      <c r="C1479" s="57" t="s">
        <v>124</v>
      </c>
      <c r="D1479" s="58" t="s">
        <v>238</v>
      </c>
      <c r="E1479" s="56" t="s">
        <v>231</v>
      </c>
      <c r="F1479" s="65" t="s">
        <v>1560</v>
      </c>
      <c r="G1479" s="65" t="s">
        <v>3516</v>
      </c>
      <c r="H1479" s="63" t="s">
        <v>3517</v>
      </c>
      <c r="I1479" s="63" t="s">
        <v>2117</v>
      </c>
      <c r="J1479" s="61">
        <v>200</v>
      </c>
      <c r="K1479" s="60">
        <f>1.84*572.56</f>
        <v>1053.5103999999999</v>
      </c>
      <c r="L1479" s="60">
        <f t="shared" si="33"/>
        <v>210702.07999999999</v>
      </c>
      <c r="M1479" s="55" t="s">
        <v>66</v>
      </c>
    </row>
    <row r="1480" spans="2:13" ht="33" x14ac:dyDescent="0.2">
      <c r="B1480" s="68" t="s">
        <v>3438</v>
      </c>
      <c r="C1480" s="57" t="s">
        <v>124</v>
      </c>
      <c r="D1480" s="58" t="s">
        <v>238</v>
      </c>
      <c r="E1480" s="56" t="s">
        <v>231</v>
      </c>
      <c r="F1480" s="65" t="s">
        <v>1560</v>
      </c>
      <c r="G1480" s="65" t="s">
        <v>3518</v>
      </c>
      <c r="H1480" s="63" t="s">
        <v>3519</v>
      </c>
      <c r="I1480" s="63" t="s">
        <v>2117</v>
      </c>
      <c r="J1480" s="61">
        <v>200</v>
      </c>
      <c r="K1480" s="60">
        <f>2.11*572.56</f>
        <v>1208.1015999999997</v>
      </c>
      <c r="L1480" s="60">
        <f t="shared" si="33"/>
        <v>241620.31999999995</v>
      </c>
      <c r="M1480" s="55" t="s">
        <v>66</v>
      </c>
    </row>
    <row r="1481" spans="2:13" ht="33" x14ac:dyDescent="0.2">
      <c r="B1481" s="68" t="s">
        <v>3438</v>
      </c>
      <c r="C1481" s="57" t="s">
        <v>124</v>
      </c>
      <c r="D1481" s="58" t="s">
        <v>238</v>
      </c>
      <c r="E1481" s="56" t="s">
        <v>231</v>
      </c>
      <c r="F1481" s="65" t="s">
        <v>1560</v>
      </c>
      <c r="G1481" s="65" t="s">
        <v>3520</v>
      </c>
      <c r="H1481" s="63" t="s">
        <v>3521</v>
      </c>
      <c r="I1481" s="63" t="s">
        <v>2117</v>
      </c>
      <c r="J1481" s="61">
        <v>750</v>
      </c>
      <c r="K1481" s="60">
        <f>5.97*572.56</f>
        <v>3418.1831999999995</v>
      </c>
      <c r="L1481" s="60">
        <f t="shared" si="33"/>
        <v>2563637.3999999994</v>
      </c>
      <c r="M1481" s="55" t="s">
        <v>66</v>
      </c>
    </row>
    <row r="1482" spans="2:13" ht="38.25" x14ac:dyDescent="0.2">
      <c r="B1482" s="68" t="s">
        <v>3438</v>
      </c>
      <c r="C1482" s="57" t="s">
        <v>124</v>
      </c>
      <c r="D1482" s="58" t="s">
        <v>238</v>
      </c>
      <c r="E1482" s="56" t="s">
        <v>231</v>
      </c>
      <c r="F1482" s="65" t="s">
        <v>1560</v>
      </c>
      <c r="G1482" s="65" t="s">
        <v>3522</v>
      </c>
      <c r="H1482" s="63" t="s">
        <v>3523</v>
      </c>
      <c r="I1482" s="63" t="s">
        <v>2117</v>
      </c>
      <c r="J1482" s="61">
        <v>750</v>
      </c>
      <c r="K1482" s="60">
        <f>5.97*572.56</f>
        <v>3418.1831999999995</v>
      </c>
      <c r="L1482" s="60">
        <f t="shared" si="33"/>
        <v>2563637.3999999994</v>
      </c>
      <c r="M1482" s="55" t="s">
        <v>66</v>
      </c>
    </row>
    <row r="1483" spans="2:13" ht="38.25" x14ac:dyDescent="0.2">
      <c r="B1483" s="68" t="s">
        <v>3438</v>
      </c>
      <c r="C1483" s="57" t="s">
        <v>124</v>
      </c>
      <c r="D1483" s="58" t="s">
        <v>975</v>
      </c>
      <c r="E1483" s="56" t="s">
        <v>1563</v>
      </c>
      <c r="F1483" s="65" t="s">
        <v>1063</v>
      </c>
      <c r="G1483" s="65" t="s">
        <v>3524</v>
      </c>
      <c r="H1483" s="63" t="s">
        <v>3525</v>
      </c>
      <c r="I1483" s="63" t="s">
        <v>2117</v>
      </c>
      <c r="J1483" s="61">
        <v>750</v>
      </c>
      <c r="K1483" s="60">
        <f>4.59*572.56</f>
        <v>2628.0503999999996</v>
      </c>
      <c r="L1483" s="60">
        <f t="shared" si="33"/>
        <v>1971037.7999999998</v>
      </c>
      <c r="M1483" s="55" t="s">
        <v>66</v>
      </c>
    </row>
    <row r="1484" spans="2:13" ht="38.25" x14ac:dyDescent="0.2">
      <c r="B1484" s="68" t="s">
        <v>3438</v>
      </c>
      <c r="C1484" s="57" t="s">
        <v>124</v>
      </c>
      <c r="D1484" s="58" t="s">
        <v>975</v>
      </c>
      <c r="E1484" s="56" t="s">
        <v>1563</v>
      </c>
      <c r="F1484" s="65" t="s">
        <v>1560</v>
      </c>
      <c r="G1484" s="65" t="s">
        <v>3526</v>
      </c>
      <c r="H1484" s="63" t="s">
        <v>3527</v>
      </c>
      <c r="I1484" s="63" t="s">
        <v>2117</v>
      </c>
      <c r="J1484" s="61">
        <v>188</v>
      </c>
      <c r="K1484" s="60">
        <f>1.47*572.56</f>
        <v>841.66319999999996</v>
      </c>
      <c r="L1484" s="60">
        <f t="shared" si="33"/>
        <v>158232.68159999998</v>
      </c>
      <c r="M1484" s="55" t="s">
        <v>66</v>
      </c>
    </row>
    <row r="1485" spans="2:13" ht="33" x14ac:dyDescent="0.2">
      <c r="B1485" s="68" t="s">
        <v>3438</v>
      </c>
      <c r="C1485" s="57" t="s">
        <v>124</v>
      </c>
      <c r="D1485" s="58" t="s">
        <v>975</v>
      </c>
      <c r="E1485" s="56" t="s">
        <v>1563</v>
      </c>
      <c r="F1485" s="65" t="s">
        <v>1560</v>
      </c>
      <c r="G1485" s="65" t="s">
        <v>3528</v>
      </c>
      <c r="H1485" s="63" t="s">
        <v>3529</v>
      </c>
      <c r="I1485" s="63" t="s">
        <v>2117</v>
      </c>
      <c r="J1485" s="61">
        <v>188</v>
      </c>
      <c r="K1485" s="60">
        <f>1.8*572.56</f>
        <v>1030.6079999999999</v>
      </c>
      <c r="L1485" s="60">
        <f t="shared" si="33"/>
        <v>193754.304</v>
      </c>
      <c r="M1485" s="55" t="s">
        <v>66</v>
      </c>
    </row>
    <row r="1486" spans="2:13" ht="38.25" x14ac:dyDescent="0.2">
      <c r="B1486" s="68" t="s">
        <v>3438</v>
      </c>
      <c r="C1486" s="57" t="s">
        <v>124</v>
      </c>
      <c r="D1486" s="58" t="s">
        <v>975</v>
      </c>
      <c r="E1486" s="56" t="s">
        <v>1563</v>
      </c>
      <c r="F1486" s="65" t="s">
        <v>1560</v>
      </c>
      <c r="G1486" s="65" t="s">
        <v>3530</v>
      </c>
      <c r="H1486" s="63" t="s">
        <v>3531</v>
      </c>
      <c r="I1486" s="63" t="s">
        <v>2117</v>
      </c>
      <c r="J1486" s="61">
        <v>188</v>
      </c>
      <c r="K1486" s="60">
        <f>12.4*572.56</f>
        <v>7099.7439999999997</v>
      </c>
      <c r="L1486" s="60">
        <f t="shared" si="33"/>
        <v>1334751.872</v>
      </c>
      <c r="M1486" s="55" t="s">
        <v>66</v>
      </c>
    </row>
    <row r="1487" spans="2:13" ht="33" x14ac:dyDescent="0.2">
      <c r="B1487" s="68" t="s">
        <v>3438</v>
      </c>
      <c r="C1487" s="57" t="s">
        <v>124</v>
      </c>
      <c r="D1487" s="58" t="s">
        <v>238</v>
      </c>
      <c r="E1487" s="56" t="s">
        <v>231</v>
      </c>
      <c r="F1487" s="65" t="s">
        <v>1560</v>
      </c>
      <c r="G1487" s="65" t="s">
        <v>3532</v>
      </c>
      <c r="H1487" s="63" t="s">
        <v>3533</v>
      </c>
      <c r="I1487" s="63" t="s">
        <v>2117</v>
      </c>
      <c r="J1487" s="61">
        <v>400</v>
      </c>
      <c r="K1487" s="60">
        <f>12.5*572.56</f>
        <v>7156.9999999999991</v>
      </c>
      <c r="L1487" s="60">
        <f t="shared" si="33"/>
        <v>2862799.9999999995</v>
      </c>
      <c r="M1487" s="55" t="s">
        <v>66</v>
      </c>
    </row>
    <row r="1488" spans="2:13" ht="33" x14ac:dyDescent="0.2">
      <c r="B1488" s="68" t="s">
        <v>3438</v>
      </c>
      <c r="C1488" s="57" t="s">
        <v>124</v>
      </c>
      <c r="D1488" s="58" t="s">
        <v>238</v>
      </c>
      <c r="E1488" s="56" t="s">
        <v>382</v>
      </c>
      <c r="F1488" s="65" t="s">
        <v>3534</v>
      </c>
      <c r="G1488" s="65" t="s">
        <v>3535</v>
      </c>
      <c r="H1488" s="63" t="s">
        <v>3536</v>
      </c>
      <c r="I1488" s="63" t="s">
        <v>2117</v>
      </c>
      <c r="J1488" s="61">
        <v>400</v>
      </c>
      <c r="K1488" s="60">
        <f>2.39*575.56</f>
        <v>1375.5883999999999</v>
      </c>
      <c r="L1488" s="60">
        <f t="shared" si="33"/>
        <v>550235.36</v>
      </c>
      <c r="M1488" s="55" t="s">
        <v>66</v>
      </c>
    </row>
    <row r="1489" spans="2:13" ht="63.75" x14ac:dyDescent="0.2">
      <c r="B1489" s="68" t="s">
        <v>3438</v>
      </c>
      <c r="C1489" s="57" t="s">
        <v>124</v>
      </c>
      <c r="D1489" s="58" t="s">
        <v>222</v>
      </c>
      <c r="E1489" s="56" t="s">
        <v>3537</v>
      </c>
      <c r="F1489" s="65" t="s">
        <v>3538</v>
      </c>
      <c r="G1489" s="65" t="s">
        <v>3539</v>
      </c>
      <c r="H1489" s="63" t="s">
        <v>3540</v>
      </c>
      <c r="I1489" s="63" t="s">
        <v>2117</v>
      </c>
      <c r="J1489" s="61">
        <v>500</v>
      </c>
      <c r="K1489" s="60">
        <f>8.64*572.56</f>
        <v>4946.9183999999996</v>
      </c>
      <c r="L1489" s="60">
        <f t="shared" si="33"/>
        <v>2473459.1999999997</v>
      </c>
      <c r="M1489" s="55" t="s">
        <v>66</v>
      </c>
    </row>
    <row r="1490" spans="2:13" ht="51" x14ac:dyDescent="0.2">
      <c r="B1490" s="68" t="s">
        <v>3438</v>
      </c>
      <c r="C1490" s="57" t="s">
        <v>124</v>
      </c>
      <c r="D1490" s="58" t="s">
        <v>222</v>
      </c>
      <c r="E1490" s="56" t="s">
        <v>3541</v>
      </c>
      <c r="F1490" s="65" t="s">
        <v>3542</v>
      </c>
      <c r="G1490" s="65" t="s">
        <v>3543</v>
      </c>
      <c r="H1490" s="63" t="s">
        <v>3544</v>
      </c>
      <c r="I1490" s="63" t="s">
        <v>2117</v>
      </c>
      <c r="J1490" s="61">
        <v>50</v>
      </c>
      <c r="K1490" s="60">
        <f>16.54*572.56</f>
        <v>9470.1423999999988</v>
      </c>
      <c r="L1490" s="60">
        <f t="shared" si="33"/>
        <v>473507.11999999994</v>
      </c>
      <c r="M1490" s="55" t="s">
        <v>66</v>
      </c>
    </row>
    <row r="1491" spans="2:13" ht="33" x14ac:dyDescent="0.2">
      <c r="B1491" s="68" t="s">
        <v>3438</v>
      </c>
      <c r="C1491" s="57" t="s">
        <v>124</v>
      </c>
      <c r="D1491" s="58" t="s">
        <v>222</v>
      </c>
      <c r="E1491" s="56" t="s">
        <v>3541</v>
      </c>
      <c r="F1491" s="65" t="s">
        <v>3542</v>
      </c>
      <c r="G1491" s="65" t="s">
        <v>3545</v>
      </c>
      <c r="H1491" s="63" t="s">
        <v>3546</v>
      </c>
      <c r="I1491" s="63" t="s">
        <v>2117</v>
      </c>
      <c r="J1491" s="61">
        <v>50</v>
      </c>
      <c r="K1491" s="60">
        <f>17*572.56</f>
        <v>9733.5199999999986</v>
      </c>
      <c r="L1491" s="60">
        <f t="shared" si="33"/>
        <v>486675.99999999994</v>
      </c>
      <c r="M1491" s="55" t="s">
        <v>66</v>
      </c>
    </row>
    <row r="1492" spans="2:13" ht="33" x14ac:dyDescent="0.2">
      <c r="B1492" s="68" t="s">
        <v>3438</v>
      </c>
      <c r="C1492" s="57" t="s">
        <v>124</v>
      </c>
      <c r="D1492" s="58" t="s">
        <v>222</v>
      </c>
      <c r="E1492" s="56" t="s">
        <v>3541</v>
      </c>
      <c r="F1492" s="65" t="s">
        <v>3542</v>
      </c>
      <c r="G1492" s="65" t="s">
        <v>3547</v>
      </c>
      <c r="H1492" s="63" t="s">
        <v>3548</v>
      </c>
      <c r="I1492" s="63" t="s">
        <v>2117</v>
      </c>
      <c r="J1492" s="61">
        <v>50</v>
      </c>
      <c r="K1492" s="60">
        <f>17.09*572.56</f>
        <v>9785.0503999999983</v>
      </c>
      <c r="L1492" s="60">
        <f t="shared" si="33"/>
        <v>489252.5199999999</v>
      </c>
      <c r="M1492" s="55" t="s">
        <v>66</v>
      </c>
    </row>
    <row r="1493" spans="2:13" ht="38.25" x14ac:dyDescent="0.2">
      <c r="B1493" s="68" t="s">
        <v>3438</v>
      </c>
      <c r="C1493" s="57" t="s">
        <v>124</v>
      </c>
      <c r="D1493" s="58" t="s">
        <v>222</v>
      </c>
      <c r="E1493" s="56" t="s">
        <v>3541</v>
      </c>
      <c r="F1493" s="65" t="s">
        <v>3542</v>
      </c>
      <c r="G1493" s="65" t="s">
        <v>3549</v>
      </c>
      <c r="H1493" s="63" t="s">
        <v>3550</v>
      </c>
      <c r="I1493" s="63" t="s">
        <v>2117</v>
      </c>
      <c r="J1493" s="61">
        <v>50</v>
      </c>
      <c r="K1493" s="60">
        <f>17.09*572.56</f>
        <v>9785.0503999999983</v>
      </c>
      <c r="L1493" s="60">
        <f t="shared" si="33"/>
        <v>489252.5199999999</v>
      </c>
      <c r="M1493" s="55" t="s">
        <v>66</v>
      </c>
    </row>
    <row r="1494" spans="2:13" ht="33" x14ac:dyDescent="0.2">
      <c r="B1494" s="68" t="s">
        <v>3438</v>
      </c>
      <c r="C1494" s="57" t="s">
        <v>124</v>
      </c>
      <c r="D1494" s="58" t="s">
        <v>1618</v>
      </c>
      <c r="E1494" s="56" t="s">
        <v>1020</v>
      </c>
      <c r="F1494" s="65" t="s">
        <v>3551</v>
      </c>
      <c r="G1494" s="65" t="s">
        <v>3552</v>
      </c>
      <c r="H1494" s="63" t="s">
        <v>3553</v>
      </c>
      <c r="I1494" s="63" t="s">
        <v>2117</v>
      </c>
      <c r="J1494" s="61">
        <v>100</v>
      </c>
      <c r="K1494" s="60">
        <f>159.86*572.56</f>
        <v>91529.441600000006</v>
      </c>
      <c r="L1494" s="60">
        <f t="shared" si="33"/>
        <v>9152944.1600000001</v>
      </c>
      <c r="M1494" s="55" t="s">
        <v>66</v>
      </c>
    </row>
    <row r="1495" spans="2:13" ht="51" x14ac:dyDescent="0.2">
      <c r="B1495" s="68" t="s">
        <v>3438</v>
      </c>
      <c r="C1495" s="57" t="s">
        <v>124</v>
      </c>
      <c r="D1495" s="58" t="s">
        <v>1618</v>
      </c>
      <c r="E1495" s="56" t="s">
        <v>1020</v>
      </c>
      <c r="F1495" s="65" t="s">
        <v>3554</v>
      </c>
      <c r="G1495" s="65" t="s">
        <v>3555</v>
      </c>
      <c r="H1495" s="63" t="s">
        <v>3556</v>
      </c>
      <c r="I1495" s="63" t="s">
        <v>2117</v>
      </c>
      <c r="J1495" s="61">
        <v>100</v>
      </c>
      <c r="K1495" s="60">
        <f>33.15*572.56</f>
        <v>18980.363999999998</v>
      </c>
      <c r="L1495" s="60">
        <f t="shared" si="33"/>
        <v>1898036.3999999997</v>
      </c>
      <c r="M1495" s="55" t="s">
        <v>66</v>
      </c>
    </row>
    <row r="1496" spans="2:13" ht="38.25" x14ac:dyDescent="0.2">
      <c r="B1496" s="68" t="s">
        <v>3438</v>
      </c>
      <c r="C1496" s="57" t="s">
        <v>124</v>
      </c>
      <c r="D1496" s="58" t="s">
        <v>1618</v>
      </c>
      <c r="E1496" s="56" t="s">
        <v>1020</v>
      </c>
      <c r="F1496" s="65" t="s">
        <v>3551</v>
      </c>
      <c r="G1496" s="65" t="s">
        <v>3557</v>
      </c>
      <c r="H1496" s="63" t="s">
        <v>3558</v>
      </c>
      <c r="I1496" s="63" t="s">
        <v>2117</v>
      </c>
      <c r="J1496" s="61">
        <v>250</v>
      </c>
      <c r="K1496" s="60">
        <f>8.91*572.56</f>
        <v>5101.5095999999994</v>
      </c>
      <c r="L1496" s="60">
        <f t="shared" si="33"/>
        <v>1275377.3999999999</v>
      </c>
      <c r="M1496" s="55" t="s">
        <v>66</v>
      </c>
    </row>
    <row r="1497" spans="2:13" ht="51" x14ac:dyDescent="0.2">
      <c r="B1497" s="68" t="s">
        <v>3438</v>
      </c>
      <c r="C1497" s="57" t="s">
        <v>124</v>
      </c>
      <c r="D1497" s="58" t="s">
        <v>1618</v>
      </c>
      <c r="E1497" s="56" t="s">
        <v>1020</v>
      </c>
      <c r="F1497" s="65" t="s">
        <v>3551</v>
      </c>
      <c r="G1497" s="65" t="s">
        <v>3559</v>
      </c>
      <c r="H1497" s="63" t="s">
        <v>3560</v>
      </c>
      <c r="I1497" s="63" t="s">
        <v>2117</v>
      </c>
      <c r="J1497" s="61">
        <v>250</v>
      </c>
      <c r="K1497" s="60">
        <f>14.15*575.56</f>
        <v>8144.1739999999991</v>
      </c>
      <c r="L1497" s="60">
        <f t="shared" si="33"/>
        <v>2036043.4999999998</v>
      </c>
      <c r="M1497" s="55" t="s">
        <v>66</v>
      </c>
    </row>
    <row r="1498" spans="2:13" ht="38.25" x14ac:dyDescent="0.2">
      <c r="B1498" s="68" t="s">
        <v>3438</v>
      </c>
      <c r="C1498" s="57" t="s">
        <v>124</v>
      </c>
      <c r="D1498" s="58" t="s">
        <v>222</v>
      </c>
      <c r="E1498" s="56" t="s">
        <v>3561</v>
      </c>
      <c r="F1498" s="65" t="s">
        <v>3562</v>
      </c>
      <c r="G1498" s="65" t="s">
        <v>3563</v>
      </c>
      <c r="H1498" s="63" t="s">
        <v>3564</v>
      </c>
      <c r="I1498" s="63" t="s">
        <v>2117</v>
      </c>
      <c r="J1498" s="61">
        <v>24</v>
      </c>
      <c r="K1498" s="60">
        <f>188.34*572.56</f>
        <v>107835.95039999999</v>
      </c>
      <c r="L1498" s="60">
        <f t="shared" si="33"/>
        <v>2588062.8095999998</v>
      </c>
      <c r="M1498" s="55" t="s">
        <v>66</v>
      </c>
    </row>
    <row r="1499" spans="2:13" ht="51" x14ac:dyDescent="0.2">
      <c r="B1499" s="68" t="s">
        <v>3438</v>
      </c>
      <c r="C1499" s="57" t="s">
        <v>124</v>
      </c>
      <c r="D1499" s="58" t="s">
        <v>222</v>
      </c>
      <c r="E1499" s="56" t="s">
        <v>3561</v>
      </c>
      <c r="F1499" s="65" t="s">
        <v>3562</v>
      </c>
      <c r="G1499" s="65" t="s">
        <v>3565</v>
      </c>
      <c r="H1499" s="63" t="s">
        <v>3566</v>
      </c>
      <c r="I1499" s="63" t="s">
        <v>2117</v>
      </c>
      <c r="J1499" s="61">
        <v>15</v>
      </c>
      <c r="K1499" s="60">
        <f>560.9*572.56</f>
        <v>321148.90399999998</v>
      </c>
      <c r="L1499" s="60">
        <f t="shared" si="33"/>
        <v>4817233.5599999996</v>
      </c>
      <c r="M1499" s="55" t="s">
        <v>66</v>
      </c>
    </row>
    <row r="1500" spans="2:13" ht="38.25" x14ac:dyDescent="0.2">
      <c r="B1500" s="68" t="s">
        <v>3438</v>
      </c>
      <c r="C1500" s="57" t="s">
        <v>124</v>
      </c>
      <c r="D1500" s="58" t="s">
        <v>238</v>
      </c>
      <c r="E1500" s="56" t="s">
        <v>3567</v>
      </c>
      <c r="F1500" s="65" t="s">
        <v>3568</v>
      </c>
      <c r="G1500" s="65" t="s">
        <v>3569</v>
      </c>
      <c r="H1500" s="63" t="s">
        <v>3570</v>
      </c>
      <c r="I1500" s="63" t="s">
        <v>2117</v>
      </c>
      <c r="J1500" s="61">
        <v>40</v>
      </c>
      <c r="K1500" s="60">
        <f>33.08*572.56</f>
        <v>18940.284799999998</v>
      </c>
      <c r="L1500" s="60">
        <f t="shared" si="33"/>
        <v>757611.39199999988</v>
      </c>
      <c r="M1500" s="55" t="s">
        <v>66</v>
      </c>
    </row>
    <row r="1501" spans="2:13" ht="63.75" x14ac:dyDescent="0.2">
      <c r="B1501" s="68" t="s">
        <v>3438</v>
      </c>
      <c r="C1501" s="57" t="s">
        <v>124</v>
      </c>
      <c r="D1501" s="58" t="s">
        <v>238</v>
      </c>
      <c r="E1501" s="56" t="s">
        <v>3508</v>
      </c>
      <c r="F1501" s="65" t="s">
        <v>3571</v>
      </c>
      <c r="G1501" s="65" t="s">
        <v>3572</v>
      </c>
      <c r="H1501" s="63" t="s">
        <v>3573</v>
      </c>
      <c r="I1501" s="63" t="s">
        <v>2117</v>
      </c>
      <c r="J1501" s="61">
        <v>15</v>
      </c>
      <c r="K1501" s="60">
        <f>69.82*572.56</f>
        <v>39976.139199999991</v>
      </c>
      <c r="L1501" s="60">
        <f t="shared" si="33"/>
        <v>599642.08799999987</v>
      </c>
      <c r="M1501" s="55" t="s">
        <v>66</v>
      </c>
    </row>
    <row r="1502" spans="2:13" ht="33" x14ac:dyDescent="0.2">
      <c r="B1502" s="68" t="s">
        <v>3438</v>
      </c>
      <c r="C1502" s="57" t="s">
        <v>124</v>
      </c>
      <c r="D1502" s="58" t="s">
        <v>238</v>
      </c>
      <c r="E1502" s="56" t="s">
        <v>3574</v>
      </c>
      <c r="F1502" s="65" t="s">
        <v>3575</v>
      </c>
      <c r="G1502" s="65" t="s">
        <v>3576</v>
      </c>
      <c r="H1502" s="63" t="s">
        <v>3577</v>
      </c>
      <c r="I1502" s="63" t="s">
        <v>2117</v>
      </c>
      <c r="J1502" s="61">
        <v>3000</v>
      </c>
      <c r="K1502" s="60">
        <f>0.075*572.56</f>
        <v>42.941999999999993</v>
      </c>
      <c r="L1502" s="60">
        <f t="shared" si="33"/>
        <v>128825.99999999999</v>
      </c>
      <c r="M1502" s="55" t="s">
        <v>66</v>
      </c>
    </row>
    <row r="1503" spans="2:13" ht="38.25" x14ac:dyDescent="0.2">
      <c r="B1503" s="68" t="s">
        <v>3438</v>
      </c>
      <c r="C1503" s="57" t="s">
        <v>124</v>
      </c>
      <c r="D1503" s="58" t="s">
        <v>238</v>
      </c>
      <c r="E1503" s="56" t="s">
        <v>3574</v>
      </c>
      <c r="F1503" s="65" t="s">
        <v>3575</v>
      </c>
      <c r="G1503" s="65" t="s">
        <v>3578</v>
      </c>
      <c r="H1503" s="63" t="s">
        <v>3579</v>
      </c>
      <c r="I1503" s="63" t="s">
        <v>2117</v>
      </c>
      <c r="J1503" s="61">
        <v>3000</v>
      </c>
      <c r="K1503" s="60">
        <f>0.075*572.56</f>
        <v>42.941999999999993</v>
      </c>
      <c r="L1503" s="60">
        <f t="shared" si="33"/>
        <v>128825.99999999999</v>
      </c>
      <c r="M1503" s="55" t="s">
        <v>66</v>
      </c>
    </row>
    <row r="1504" spans="2:13" ht="33" x14ac:dyDescent="0.2">
      <c r="B1504" s="68" t="s">
        <v>3438</v>
      </c>
      <c r="C1504" s="57" t="s">
        <v>124</v>
      </c>
      <c r="D1504" s="58" t="s">
        <v>238</v>
      </c>
      <c r="E1504" s="56" t="s">
        <v>3574</v>
      </c>
      <c r="F1504" s="65" t="s">
        <v>3575</v>
      </c>
      <c r="G1504" s="65" t="s">
        <v>3580</v>
      </c>
      <c r="H1504" s="63" t="s">
        <v>3581</v>
      </c>
      <c r="I1504" s="63" t="s">
        <v>2117</v>
      </c>
      <c r="J1504" s="61">
        <v>3000</v>
      </c>
      <c r="K1504" s="60">
        <f>0.089*572.56</f>
        <v>50.95783999999999</v>
      </c>
      <c r="L1504" s="60">
        <f t="shared" si="33"/>
        <v>152873.51999999996</v>
      </c>
      <c r="M1504" s="55" t="s">
        <v>66</v>
      </c>
    </row>
    <row r="1505" spans="2:13" ht="33" x14ac:dyDescent="0.2">
      <c r="B1505" s="68" t="s">
        <v>3438</v>
      </c>
      <c r="C1505" s="57" t="s">
        <v>124</v>
      </c>
      <c r="D1505" s="58" t="s">
        <v>238</v>
      </c>
      <c r="E1505" s="56" t="s">
        <v>3574</v>
      </c>
      <c r="F1505" s="65" t="s">
        <v>3575</v>
      </c>
      <c r="G1505" s="65" t="s">
        <v>3582</v>
      </c>
      <c r="H1505" s="63" t="s">
        <v>3583</v>
      </c>
      <c r="I1505" s="63" t="s">
        <v>2117</v>
      </c>
      <c r="J1505" s="61">
        <v>300</v>
      </c>
      <c r="K1505" s="60">
        <f>0.089*572.56</f>
        <v>50.95783999999999</v>
      </c>
      <c r="L1505" s="60">
        <f t="shared" si="33"/>
        <v>15287.351999999997</v>
      </c>
      <c r="M1505" s="55" t="s">
        <v>66</v>
      </c>
    </row>
    <row r="1506" spans="2:13" ht="33" x14ac:dyDescent="0.2">
      <c r="B1506" s="68" t="s">
        <v>3438</v>
      </c>
      <c r="C1506" s="57" t="s">
        <v>124</v>
      </c>
      <c r="D1506" s="58" t="s">
        <v>238</v>
      </c>
      <c r="E1506" s="56" t="s">
        <v>3574</v>
      </c>
      <c r="F1506" s="65" t="s">
        <v>3575</v>
      </c>
      <c r="G1506" s="65" t="s">
        <v>3584</v>
      </c>
      <c r="H1506" s="63" t="s">
        <v>3585</v>
      </c>
      <c r="I1506" s="63" t="s">
        <v>2117</v>
      </c>
      <c r="J1506" s="61">
        <v>3000</v>
      </c>
      <c r="K1506" s="60">
        <f>0.089*572.56</f>
        <v>50.95783999999999</v>
      </c>
      <c r="L1506" s="60">
        <f t="shared" si="33"/>
        <v>152873.51999999996</v>
      </c>
      <c r="M1506" s="55" t="s">
        <v>66</v>
      </c>
    </row>
    <row r="1507" spans="2:13" ht="76.5" x14ac:dyDescent="0.2">
      <c r="B1507" s="68" t="s">
        <v>3438</v>
      </c>
      <c r="C1507" s="57" t="s">
        <v>124</v>
      </c>
      <c r="D1507" s="58" t="s">
        <v>222</v>
      </c>
      <c r="E1507" s="56" t="s">
        <v>3537</v>
      </c>
      <c r="F1507" s="65" t="s">
        <v>3538</v>
      </c>
      <c r="G1507" s="65" t="s">
        <v>3586</v>
      </c>
      <c r="H1507" s="63" t="s">
        <v>3587</v>
      </c>
      <c r="I1507" s="63" t="s">
        <v>2117</v>
      </c>
      <c r="J1507" s="61">
        <v>250</v>
      </c>
      <c r="K1507" s="60">
        <f>10.26*572.56</f>
        <v>5874.4655999999995</v>
      </c>
      <c r="L1507" s="60">
        <f t="shared" si="33"/>
        <v>1468616.4</v>
      </c>
      <c r="M1507" s="55" t="s">
        <v>66</v>
      </c>
    </row>
    <row r="1508" spans="2:13" ht="33" x14ac:dyDescent="0.2">
      <c r="B1508" s="68" t="s">
        <v>3438</v>
      </c>
      <c r="C1508" s="57" t="s">
        <v>124</v>
      </c>
      <c r="D1508" s="58" t="s">
        <v>238</v>
      </c>
      <c r="E1508" s="56" t="s">
        <v>231</v>
      </c>
      <c r="F1508" s="65" t="s">
        <v>1560</v>
      </c>
      <c r="G1508" s="65" t="s">
        <v>3588</v>
      </c>
      <c r="H1508" s="63" t="s">
        <v>3589</v>
      </c>
      <c r="I1508" s="63" t="s">
        <v>2117</v>
      </c>
      <c r="J1508" s="61">
        <v>250</v>
      </c>
      <c r="K1508" s="60">
        <f>6.36*572.56</f>
        <v>3641.4815999999996</v>
      </c>
      <c r="L1508" s="60">
        <f t="shared" si="33"/>
        <v>910370.39999999991</v>
      </c>
      <c r="M1508" s="55" t="s">
        <v>66</v>
      </c>
    </row>
    <row r="1509" spans="2:13" ht="76.5" x14ac:dyDescent="0.2">
      <c r="B1509" s="68" t="s">
        <v>3438</v>
      </c>
      <c r="C1509" s="57" t="s">
        <v>124</v>
      </c>
      <c r="D1509" s="58" t="s">
        <v>222</v>
      </c>
      <c r="E1509" s="56" t="s">
        <v>3537</v>
      </c>
      <c r="F1509" s="65" t="s">
        <v>3538</v>
      </c>
      <c r="G1509" s="65" t="s">
        <v>3590</v>
      </c>
      <c r="H1509" s="63" t="s">
        <v>3591</v>
      </c>
      <c r="I1509" s="63" t="s">
        <v>2117</v>
      </c>
      <c r="J1509" s="61">
        <v>250</v>
      </c>
      <c r="K1509" s="60">
        <f>7.99*572.56</f>
        <v>4574.7543999999998</v>
      </c>
      <c r="L1509" s="60">
        <f>+K1509*J1509</f>
        <v>1143688.5999999999</v>
      </c>
      <c r="M1509" s="55" t="s">
        <v>66</v>
      </c>
    </row>
    <row r="1510" spans="2:13" ht="63.75" x14ac:dyDescent="0.2">
      <c r="B1510" s="68" t="s">
        <v>3438</v>
      </c>
      <c r="C1510" s="57" t="s">
        <v>124</v>
      </c>
      <c r="D1510" s="58" t="s">
        <v>222</v>
      </c>
      <c r="E1510" s="56" t="s">
        <v>3537</v>
      </c>
      <c r="F1510" s="65" t="s">
        <v>3538</v>
      </c>
      <c r="G1510" s="65" t="s">
        <v>3592</v>
      </c>
      <c r="H1510" s="63" t="s">
        <v>3593</v>
      </c>
      <c r="I1510" s="63" t="s">
        <v>2117</v>
      </c>
      <c r="J1510" s="61">
        <v>250</v>
      </c>
      <c r="K1510" s="60">
        <f>9.28*572.56</f>
        <v>5313.3567999999996</v>
      </c>
      <c r="L1510" s="60">
        <f t="shared" si="33"/>
        <v>1328339.2</v>
      </c>
      <c r="M1510" s="55" t="s">
        <v>66</v>
      </c>
    </row>
    <row r="1511" spans="2:13" ht="33" x14ac:dyDescent="0.2">
      <c r="B1511" s="68" t="s">
        <v>3438</v>
      </c>
      <c r="C1511" s="57" t="s">
        <v>124</v>
      </c>
      <c r="D1511" s="58" t="s">
        <v>238</v>
      </c>
      <c r="E1511" s="56" t="s">
        <v>1763</v>
      </c>
      <c r="F1511" s="65" t="s">
        <v>3594</v>
      </c>
      <c r="G1511" s="65" t="s">
        <v>3595</v>
      </c>
      <c r="H1511" s="63" t="s">
        <v>3596</v>
      </c>
      <c r="I1511" s="63" t="s">
        <v>2117</v>
      </c>
      <c r="J1511" s="61">
        <v>750</v>
      </c>
      <c r="K1511" s="60">
        <f>1.6*572.56</f>
        <v>916.096</v>
      </c>
      <c r="L1511" s="60">
        <f t="shared" si="33"/>
        <v>687072</v>
      </c>
      <c r="M1511" s="55" t="s">
        <v>66</v>
      </c>
    </row>
    <row r="1512" spans="2:13" ht="38.25" x14ac:dyDescent="0.2">
      <c r="B1512" s="68" t="s">
        <v>3438</v>
      </c>
      <c r="C1512" s="57" t="s">
        <v>124</v>
      </c>
      <c r="D1512" s="58" t="s">
        <v>238</v>
      </c>
      <c r="E1512" s="56" t="s">
        <v>3245</v>
      </c>
      <c r="F1512" s="65" t="s">
        <v>3534</v>
      </c>
      <c r="G1512" s="65" t="s">
        <v>3597</v>
      </c>
      <c r="H1512" s="63" t="s">
        <v>3598</v>
      </c>
      <c r="I1512" s="63" t="s">
        <v>2117</v>
      </c>
      <c r="J1512" s="61">
        <v>1000</v>
      </c>
      <c r="K1512" s="60">
        <f>2.39*572.56</f>
        <v>1368.4184</v>
      </c>
      <c r="L1512" s="60">
        <f t="shared" si="33"/>
        <v>1368418.4</v>
      </c>
      <c r="M1512" s="55" t="s">
        <v>66</v>
      </c>
    </row>
    <row r="1513" spans="2:13" ht="49.5" x14ac:dyDescent="0.2">
      <c r="B1513" s="68" t="s">
        <v>3599</v>
      </c>
      <c r="C1513" s="57">
        <v>10101</v>
      </c>
      <c r="D1513" s="58" t="s">
        <v>238</v>
      </c>
      <c r="E1513" s="56" t="s">
        <v>133</v>
      </c>
      <c r="F1513" s="65" t="s">
        <v>3600</v>
      </c>
      <c r="G1513" s="65" t="s">
        <v>3601</v>
      </c>
      <c r="H1513" s="63" t="s">
        <v>3602</v>
      </c>
      <c r="I1513" s="63" t="s">
        <v>2117</v>
      </c>
      <c r="J1513" s="61">
        <v>12</v>
      </c>
      <c r="K1513" s="60">
        <v>35431.22</v>
      </c>
      <c r="L1513" s="60">
        <f>J1513*K1513</f>
        <v>425174.64</v>
      </c>
      <c r="M1513" s="55" t="s">
        <v>66</v>
      </c>
    </row>
    <row r="1514" spans="2:13" ht="49.5" x14ac:dyDescent="0.2">
      <c r="B1514" s="68" t="s">
        <v>3599</v>
      </c>
      <c r="C1514" s="57">
        <v>10101</v>
      </c>
      <c r="D1514" s="58" t="s">
        <v>238</v>
      </c>
      <c r="E1514" s="56" t="s">
        <v>133</v>
      </c>
      <c r="F1514" s="65" t="s">
        <v>3600</v>
      </c>
      <c r="G1514" s="65" t="s">
        <v>3601</v>
      </c>
      <c r="H1514" s="63" t="s">
        <v>3603</v>
      </c>
      <c r="I1514" s="63" t="s">
        <v>2117</v>
      </c>
      <c r="J1514" s="61">
        <v>12</v>
      </c>
      <c r="K1514" s="60">
        <v>35431.22</v>
      </c>
      <c r="L1514" s="60">
        <f>J1514*K1514</f>
        <v>425174.64</v>
      </c>
      <c r="M1514" s="55" t="s">
        <v>66</v>
      </c>
    </row>
    <row r="1515" spans="2:13" ht="49.5" x14ac:dyDescent="0.2">
      <c r="B1515" s="68" t="s">
        <v>3599</v>
      </c>
      <c r="C1515" s="57">
        <v>10101</v>
      </c>
      <c r="D1515" s="58" t="s">
        <v>238</v>
      </c>
      <c r="E1515" s="56" t="s">
        <v>133</v>
      </c>
      <c r="F1515" s="65" t="s">
        <v>3600</v>
      </c>
      <c r="G1515" s="65" t="s">
        <v>3601</v>
      </c>
      <c r="H1515" s="63" t="s">
        <v>3604</v>
      </c>
      <c r="I1515" s="63" t="s">
        <v>2117</v>
      </c>
      <c r="J1515" s="61">
        <v>12</v>
      </c>
      <c r="K1515" s="60">
        <v>50000</v>
      </c>
      <c r="L1515" s="60">
        <f t="shared" ref="L1515:L1578" si="34">J1515*K1515</f>
        <v>600000</v>
      </c>
      <c r="M1515" s="55" t="s">
        <v>66</v>
      </c>
    </row>
    <row r="1516" spans="2:13" ht="49.5" x14ac:dyDescent="0.2">
      <c r="B1516" s="68" t="s">
        <v>3599</v>
      </c>
      <c r="C1516" s="57">
        <v>10101</v>
      </c>
      <c r="D1516" s="58" t="s">
        <v>238</v>
      </c>
      <c r="E1516" s="56" t="s">
        <v>133</v>
      </c>
      <c r="F1516" s="65" t="s">
        <v>3600</v>
      </c>
      <c r="G1516" s="65" t="s">
        <v>3601</v>
      </c>
      <c r="H1516" s="63" t="s">
        <v>3605</v>
      </c>
      <c r="I1516" s="63" t="s">
        <v>2117</v>
      </c>
      <c r="J1516" s="61">
        <v>12</v>
      </c>
      <c r="K1516" s="60">
        <v>40000</v>
      </c>
      <c r="L1516" s="60">
        <f t="shared" si="34"/>
        <v>480000</v>
      </c>
      <c r="M1516" s="55" t="s">
        <v>66</v>
      </c>
    </row>
    <row r="1517" spans="2:13" ht="49.5" x14ac:dyDescent="0.2">
      <c r="B1517" s="68" t="s">
        <v>3599</v>
      </c>
      <c r="C1517" s="57">
        <v>10101</v>
      </c>
      <c r="D1517" s="58" t="s">
        <v>238</v>
      </c>
      <c r="E1517" s="56" t="s">
        <v>133</v>
      </c>
      <c r="F1517" s="65" t="s">
        <v>3600</v>
      </c>
      <c r="G1517" s="65" t="s">
        <v>3601</v>
      </c>
      <c r="H1517" s="63" t="s">
        <v>3606</v>
      </c>
      <c r="I1517" s="63" t="s">
        <v>2117</v>
      </c>
      <c r="J1517" s="61">
        <v>12</v>
      </c>
      <c r="K1517" s="60">
        <v>43500</v>
      </c>
      <c r="L1517" s="60">
        <f t="shared" si="34"/>
        <v>522000</v>
      </c>
      <c r="M1517" s="55" t="s">
        <v>66</v>
      </c>
    </row>
    <row r="1518" spans="2:13" ht="51" x14ac:dyDescent="0.2">
      <c r="B1518" s="68" t="s">
        <v>3599</v>
      </c>
      <c r="C1518" s="57">
        <v>10101</v>
      </c>
      <c r="D1518" s="58" t="s">
        <v>238</v>
      </c>
      <c r="E1518" s="56" t="s">
        <v>133</v>
      </c>
      <c r="F1518" s="65" t="s">
        <v>3600</v>
      </c>
      <c r="G1518" s="65" t="s">
        <v>3601</v>
      </c>
      <c r="H1518" s="63" t="s">
        <v>3607</v>
      </c>
      <c r="I1518" s="63" t="s">
        <v>2117</v>
      </c>
      <c r="J1518" s="61">
        <v>12</v>
      </c>
      <c r="K1518" s="60">
        <v>70000</v>
      </c>
      <c r="L1518" s="60">
        <f t="shared" si="34"/>
        <v>840000</v>
      </c>
      <c r="M1518" s="55" t="s">
        <v>66</v>
      </c>
    </row>
    <row r="1519" spans="2:13" ht="36.75" x14ac:dyDescent="0.2">
      <c r="B1519" s="68" t="s">
        <v>3599</v>
      </c>
      <c r="C1519" s="57">
        <v>10101</v>
      </c>
      <c r="D1519" s="58" t="s">
        <v>83</v>
      </c>
      <c r="E1519" s="56" t="s">
        <v>84</v>
      </c>
      <c r="F1519" s="65" t="s">
        <v>3600</v>
      </c>
      <c r="G1519" s="65" t="s">
        <v>3608</v>
      </c>
      <c r="H1519" s="63" t="s">
        <v>3609</v>
      </c>
      <c r="I1519" s="63" t="s">
        <v>2117</v>
      </c>
      <c r="J1519" s="61">
        <v>12</v>
      </c>
      <c r="K1519" s="60">
        <v>2612475.7799999998</v>
      </c>
      <c r="L1519" s="60">
        <f t="shared" si="34"/>
        <v>31349709.359999999</v>
      </c>
      <c r="M1519" s="55" t="s">
        <v>66</v>
      </c>
    </row>
    <row r="1520" spans="2:13" ht="38.25" x14ac:dyDescent="0.2">
      <c r="B1520" s="68" t="s">
        <v>3599</v>
      </c>
      <c r="C1520" s="57">
        <v>10104</v>
      </c>
      <c r="D1520" s="58" t="s">
        <v>80</v>
      </c>
      <c r="E1520" s="56" t="s">
        <v>97</v>
      </c>
      <c r="F1520" s="65" t="s">
        <v>3610</v>
      </c>
      <c r="G1520" s="65" t="s">
        <v>3611</v>
      </c>
      <c r="H1520" s="63" t="s">
        <v>3612</v>
      </c>
      <c r="I1520" s="63" t="s">
        <v>2117</v>
      </c>
      <c r="J1520" s="61">
        <v>200</v>
      </c>
      <c r="K1520" s="60">
        <v>17605.5</v>
      </c>
      <c r="L1520" s="60">
        <f t="shared" si="34"/>
        <v>3521100</v>
      </c>
      <c r="M1520" s="55" t="s">
        <v>66</v>
      </c>
    </row>
    <row r="1521" spans="2:13" ht="49.5" x14ac:dyDescent="0.2">
      <c r="B1521" s="68" t="s">
        <v>3599</v>
      </c>
      <c r="C1521" s="57">
        <v>10401</v>
      </c>
      <c r="D1521" s="58" t="s">
        <v>238</v>
      </c>
      <c r="E1521" s="56" t="s">
        <v>966</v>
      </c>
      <c r="F1521" s="65" t="s">
        <v>3613</v>
      </c>
      <c r="G1521" s="65" t="s">
        <v>3614</v>
      </c>
      <c r="H1521" s="63" t="s">
        <v>3615</v>
      </c>
      <c r="I1521" s="63" t="s">
        <v>2117</v>
      </c>
      <c r="J1521" s="61">
        <v>1</v>
      </c>
      <c r="K1521" s="60">
        <v>4000000</v>
      </c>
      <c r="L1521" s="60">
        <f t="shared" si="34"/>
        <v>4000000</v>
      </c>
      <c r="M1521" s="55" t="s">
        <v>66</v>
      </c>
    </row>
    <row r="1522" spans="2:13" ht="36.75" x14ac:dyDescent="0.2">
      <c r="B1522" s="68" t="s">
        <v>3599</v>
      </c>
      <c r="C1522" s="57">
        <v>10401</v>
      </c>
      <c r="D1522" s="58" t="s">
        <v>238</v>
      </c>
      <c r="E1522" s="56" t="s">
        <v>3397</v>
      </c>
      <c r="F1522" s="65" t="s">
        <v>3616</v>
      </c>
      <c r="G1522" s="65" t="s">
        <v>3617</v>
      </c>
      <c r="H1522" s="63" t="s">
        <v>3618</v>
      </c>
      <c r="I1522" s="63" t="s">
        <v>2117</v>
      </c>
      <c r="J1522" s="61">
        <v>900</v>
      </c>
      <c r="K1522" s="60">
        <v>87688</v>
      </c>
      <c r="L1522" s="60">
        <f t="shared" si="34"/>
        <v>78919200</v>
      </c>
      <c r="M1522" s="55" t="s">
        <v>66</v>
      </c>
    </row>
    <row r="1523" spans="2:13" ht="38.25" x14ac:dyDescent="0.2">
      <c r="B1523" s="68" t="s">
        <v>3599</v>
      </c>
      <c r="C1523" s="57">
        <v>10401</v>
      </c>
      <c r="D1523" s="58" t="s">
        <v>238</v>
      </c>
      <c r="E1523" s="56" t="s">
        <v>3397</v>
      </c>
      <c r="F1523" s="65" t="s">
        <v>3616</v>
      </c>
      <c r="G1523" s="65" t="s">
        <v>3617</v>
      </c>
      <c r="H1523" s="63" t="s">
        <v>3619</v>
      </c>
      <c r="I1523" s="63" t="s">
        <v>2117</v>
      </c>
      <c r="J1523" s="61">
        <v>100</v>
      </c>
      <c r="K1523" s="60">
        <v>20000</v>
      </c>
      <c r="L1523" s="60">
        <f t="shared" si="34"/>
        <v>2000000</v>
      </c>
      <c r="M1523" s="55" t="s">
        <v>66</v>
      </c>
    </row>
    <row r="1524" spans="2:13" x14ac:dyDescent="0.2">
      <c r="B1524" s="68" t="s">
        <v>3599</v>
      </c>
      <c r="C1524" s="57">
        <v>10701</v>
      </c>
      <c r="D1524" s="58" t="s">
        <v>83</v>
      </c>
      <c r="E1524" s="56" t="s">
        <v>79</v>
      </c>
      <c r="F1524" s="65" t="s">
        <v>3620</v>
      </c>
      <c r="G1524" s="65" t="s">
        <v>3621</v>
      </c>
      <c r="H1524" s="63" t="s">
        <v>3622</v>
      </c>
      <c r="I1524" s="63" t="s">
        <v>2117</v>
      </c>
      <c r="J1524" s="61">
        <v>30</v>
      </c>
      <c r="K1524" s="60">
        <v>350000</v>
      </c>
      <c r="L1524" s="60">
        <f t="shared" si="34"/>
        <v>10500000</v>
      </c>
      <c r="M1524" s="55" t="s">
        <v>66</v>
      </c>
    </row>
    <row r="1525" spans="2:13" ht="25.5" x14ac:dyDescent="0.2">
      <c r="B1525" s="68" t="s">
        <v>3599</v>
      </c>
      <c r="C1525" s="57">
        <v>10806</v>
      </c>
      <c r="D1525" s="58" t="s">
        <v>295</v>
      </c>
      <c r="E1525" s="56" t="s">
        <v>3623</v>
      </c>
      <c r="F1525" s="65" t="s">
        <v>3624</v>
      </c>
      <c r="G1525" s="65" t="s">
        <v>3625</v>
      </c>
      <c r="H1525" s="63" t="s">
        <v>3626</v>
      </c>
      <c r="I1525" s="63" t="s">
        <v>2117</v>
      </c>
      <c r="J1525" s="61">
        <v>30</v>
      </c>
      <c r="K1525" s="60">
        <v>100000</v>
      </c>
      <c r="L1525" s="60">
        <f t="shared" si="34"/>
        <v>3000000</v>
      </c>
      <c r="M1525" s="55" t="s">
        <v>66</v>
      </c>
    </row>
    <row r="1526" spans="2:13" ht="38.25" x14ac:dyDescent="0.2">
      <c r="B1526" s="68" t="s">
        <v>3599</v>
      </c>
      <c r="C1526" s="57">
        <v>10807</v>
      </c>
      <c r="D1526" s="58" t="s">
        <v>238</v>
      </c>
      <c r="E1526" s="56" t="s">
        <v>3007</v>
      </c>
      <c r="F1526" s="65" t="s">
        <v>3627</v>
      </c>
      <c r="G1526" s="65" t="s">
        <v>3628</v>
      </c>
      <c r="H1526" s="63" t="s">
        <v>3629</v>
      </c>
      <c r="I1526" s="63" t="s">
        <v>2117</v>
      </c>
      <c r="J1526" s="61">
        <v>1</v>
      </c>
      <c r="K1526" s="60">
        <v>452727</v>
      </c>
      <c r="L1526" s="60">
        <f t="shared" si="34"/>
        <v>452727</v>
      </c>
      <c r="M1526" s="55" t="s">
        <v>66</v>
      </c>
    </row>
    <row r="1527" spans="2:13" ht="38.25" x14ac:dyDescent="0.2">
      <c r="B1527" s="68" t="s">
        <v>3599</v>
      </c>
      <c r="C1527" s="57">
        <v>10807</v>
      </c>
      <c r="D1527" s="58" t="s">
        <v>238</v>
      </c>
      <c r="E1527" s="56" t="s">
        <v>3007</v>
      </c>
      <c r="F1527" s="65" t="s">
        <v>3627</v>
      </c>
      <c r="G1527" s="65" t="s">
        <v>3628</v>
      </c>
      <c r="H1527" s="63" t="s">
        <v>3630</v>
      </c>
      <c r="I1527" s="63" t="s">
        <v>2117</v>
      </c>
      <c r="J1527" s="61">
        <v>1</v>
      </c>
      <c r="K1527" s="60">
        <v>724365</v>
      </c>
      <c r="L1527" s="60">
        <f t="shared" si="34"/>
        <v>724365</v>
      </c>
      <c r="M1527" s="55" t="s">
        <v>66</v>
      </c>
    </row>
    <row r="1528" spans="2:13" ht="36.75" x14ac:dyDescent="0.2">
      <c r="B1528" s="68" t="s">
        <v>3599</v>
      </c>
      <c r="C1528" s="57">
        <v>10899</v>
      </c>
      <c r="D1528" s="58" t="s">
        <v>238</v>
      </c>
      <c r="E1528" s="56" t="s">
        <v>1610</v>
      </c>
      <c r="F1528" s="65" t="s">
        <v>3442</v>
      </c>
      <c r="G1528" s="65" t="s">
        <v>3631</v>
      </c>
      <c r="H1528" s="63" t="s">
        <v>3632</v>
      </c>
      <c r="I1528" s="63" t="s">
        <v>2117</v>
      </c>
      <c r="J1528" s="61">
        <v>1</v>
      </c>
      <c r="K1528" s="60">
        <v>7915200</v>
      </c>
      <c r="L1528" s="60">
        <f t="shared" si="34"/>
        <v>7915200</v>
      </c>
      <c r="M1528" s="55" t="s">
        <v>66</v>
      </c>
    </row>
    <row r="1529" spans="2:13" ht="36.75" x14ac:dyDescent="0.2">
      <c r="B1529" s="68" t="s">
        <v>3599</v>
      </c>
      <c r="C1529" s="57">
        <v>10899</v>
      </c>
      <c r="D1529" s="58" t="s">
        <v>238</v>
      </c>
      <c r="E1529" s="56" t="s">
        <v>1610</v>
      </c>
      <c r="F1529" s="65" t="s">
        <v>3442</v>
      </c>
      <c r="G1529" s="65" t="s">
        <v>3631</v>
      </c>
      <c r="H1529" s="63" t="s">
        <v>3633</v>
      </c>
      <c r="I1529" s="63" t="s">
        <v>2117</v>
      </c>
      <c r="J1529" s="61">
        <v>1</v>
      </c>
      <c r="K1529" s="60">
        <v>11640000</v>
      </c>
      <c r="L1529" s="60">
        <f t="shared" si="34"/>
        <v>11640000</v>
      </c>
      <c r="M1529" s="55" t="s">
        <v>66</v>
      </c>
    </row>
    <row r="1530" spans="2:13" ht="38.25" x14ac:dyDescent="0.2">
      <c r="B1530" s="68" t="s">
        <v>3599</v>
      </c>
      <c r="C1530" s="57">
        <v>10899</v>
      </c>
      <c r="D1530" s="58" t="s">
        <v>238</v>
      </c>
      <c r="E1530" s="56" t="s">
        <v>1610</v>
      </c>
      <c r="F1530" s="65" t="s">
        <v>3442</v>
      </c>
      <c r="G1530" s="65" t="s">
        <v>3631</v>
      </c>
      <c r="H1530" s="63" t="s">
        <v>3634</v>
      </c>
      <c r="I1530" s="63" t="s">
        <v>2117</v>
      </c>
      <c r="J1530" s="61">
        <v>1</v>
      </c>
      <c r="K1530" s="60">
        <v>5587200</v>
      </c>
      <c r="L1530" s="60">
        <f t="shared" si="34"/>
        <v>5587200</v>
      </c>
      <c r="M1530" s="55" t="s">
        <v>66</v>
      </c>
    </row>
    <row r="1531" spans="2:13" ht="38.25" x14ac:dyDescent="0.2">
      <c r="B1531" s="68" t="s">
        <v>3599</v>
      </c>
      <c r="C1531" s="57">
        <v>10899</v>
      </c>
      <c r="D1531" s="58" t="s">
        <v>238</v>
      </c>
      <c r="E1531" s="56" t="s">
        <v>1610</v>
      </c>
      <c r="F1531" s="65" t="s">
        <v>3442</v>
      </c>
      <c r="G1531" s="65" t="s">
        <v>3631</v>
      </c>
      <c r="H1531" s="63" t="s">
        <v>3635</v>
      </c>
      <c r="I1531" s="63" t="s">
        <v>2117</v>
      </c>
      <c r="J1531" s="61">
        <v>1</v>
      </c>
      <c r="K1531" s="60">
        <v>5820000</v>
      </c>
      <c r="L1531" s="60">
        <f t="shared" si="34"/>
        <v>5820000</v>
      </c>
      <c r="M1531" s="55" t="s">
        <v>66</v>
      </c>
    </row>
    <row r="1532" spans="2:13" ht="36.75" x14ac:dyDescent="0.2">
      <c r="B1532" s="68" t="s">
        <v>3599</v>
      </c>
      <c r="C1532" s="57">
        <v>10899</v>
      </c>
      <c r="D1532" s="58" t="s">
        <v>238</v>
      </c>
      <c r="E1532" s="56" t="s">
        <v>3636</v>
      </c>
      <c r="F1532" s="65" t="s">
        <v>3442</v>
      </c>
      <c r="G1532" s="65" t="s">
        <v>3637</v>
      </c>
      <c r="H1532" s="63" t="s">
        <v>3638</v>
      </c>
      <c r="I1532" s="63" t="s">
        <v>2117</v>
      </c>
      <c r="J1532" s="61">
        <v>1</v>
      </c>
      <c r="K1532" s="60">
        <v>931200</v>
      </c>
      <c r="L1532" s="60">
        <f t="shared" si="34"/>
        <v>931200</v>
      </c>
      <c r="M1532" s="55" t="s">
        <v>66</v>
      </c>
    </row>
    <row r="1533" spans="2:13" ht="36.75" x14ac:dyDescent="0.2">
      <c r="B1533" s="68" t="s">
        <v>3599</v>
      </c>
      <c r="C1533" s="57">
        <v>10899</v>
      </c>
      <c r="D1533" s="58" t="s">
        <v>238</v>
      </c>
      <c r="E1533" s="56" t="s">
        <v>3636</v>
      </c>
      <c r="F1533" s="65" t="s">
        <v>3442</v>
      </c>
      <c r="G1533" s="65" t="s">
        <v>3637</v>
      </c>
      <c r="H1533" s="63" t="s">
        <v>3639</v>
      </c>
      <c r="I1533" s="63" t="s">
        <v>2117</v>
      </c>
      <c r="J1533" s="61">
        <v>1</v>
      </c>
      <c r="K1533" s="60">
        <v>2910000</v>
      </c>
      <c r="L1533" s="60">
        <f t="shared" si="34"/>
        <v>2910000</v>
      </c>
      <c r="M1533" s="55" t="s">
        <v>66</v>
      </c>
    </row>
    <row r="1534" spans="2:13" ht="36.75" x14ac:dyDescent="0.2">
      <c r="B1534" s="68" t="s">
        <v>3599</v>
      </c>
      <c r="C1534" s="57">
        <v>10899</v>
      </c>
      <c r="D1534" s="58" t="s">
        <v>238</v>
      </c>
      <c r="E1534" s="56" t="s">
        <v>3640</v>
      </c>
      <c r="F1534" s="65" t="s">
        <v>659</v>
      </c>
      <c r="G1534" s="65" t="s">
        <v>3641</v>
      </c>
      <c r="H1534" s="63" t="s">
        <v>3642</v>
      </c>
      <c r="I1534" s="63" t="s">
        <v>2117</v>
      </c>
      <c r="J1534" s="61">
        <v>1</v>
      </c>
      <c r="K1534" s="60">
        <v>8380800</v>
      </c>
      <c r="L1534" s="60">
        <f t="shared" si="34"/>
        <v>8380800</v>
      </c>
      <c r="M1534" s="55" t="s">
        <v>66</v>
      </c>
    </row>
    <row r="1535" spans="2:13" ht="36.75" x14ac:dyDescent="0.2">
      <c r="B1535" s="68" t="s">
        <v>3599</v>
      </c>
      <c r="C1535" s="57">
        <v>10899</v>
      </c>
      <c r="D1535" s="58" t="s">
        <v>238</v>
      </c>
      <c r="E1535" s="56" t="s">
        <v>3640</v>
      </c>
      <c r="F1535" s="65" t="s">
        <v>659</v>
      </c>
      <c r="G1535" s="65" t="s">
        <v>3641</v>
      </c>
      <c r="H1535" s="63" t="s">
        <v>3643</v>
      </c>
      <c r="I1535" s="63" t="s">
        <v>2117</v>
      </c>
      <c r="J1535" s="61">
        <v>1</v>
      </c>
      <c r="K1535" s="60">
        <v>7275000</v>
      </c>
      <c r="L1535" s="60">
        <f t="shared" si="34"/>
        <v>7275000</v>
      </c>
      <c r="M1535" s="55" t="s">
        <v>66</v>
      </c>
    </row>
    <row r="1536" spans="2:13" ht="25.5" x14ac:dyDescent="0.2">
      <c r="B1536" s="68" t="s">
        <v>3599</v>
      </c>
      <c r="C1536" s="57">
        <v>20102</v>
      </c>
      <c r="D1536" s="58" t="s">
        <v>291</v>
      </c>
      <c r="E1536" s="56" t="s">
        <v>3644</v>
      </c>
      <c r="F1536" s="65" t="s">
        <v>705</v>
      </c>
      <c r="G1536" s="65" t="s">
        <v>3645</v>
      </c>
      <c r="H1536" s="63" t="s">
        <v>3646</v>
      </c>
      <c r="I1536" s="63" t="s">
        <v>2117</v>
      </c>
      <c r="J1536" s="61">
        <v>3</v>
      </c>
      <c r="K1536" s="60">
        <v>15000</v>
      </c>
      <c r="L1536" s="60">
        <f t="shared" si="34"/>
        <v>45000</v>
      </c>
      <c r="M1536" s="55" t="s">
        <v>66</v>
      </c>
    </row>
    <row r="1537" spans="2:13" ht="51" x14ac:dyDescent="0.2">
      <c r="B1537" s="68" t="s">
        <v>3599</v>
      </c>
      <c r="C1537" s="57">
        <v>20102</v>
      </c>
      <c r="D1537" s="58" t="s">
        <v>2783</v>
      </c>
      <c r="E1537" s="56" t="s">
        <v>84</v>
      </c>
      <c r="F1537" s="65" t="s">
        <v>3647</v>
      </c>
      <c r="G1537" s="65" t="s">
        <v>3648</v>
      </c>
      <c r="H1537" s="63" t="s">
        <v>3649</v>
      </c>
      <c r="I1537" s="63" t="s">
        <v>2117</v>
      </c>
      <c r="J1537" s="61">
        <v>7</v>
      </c>
      <c r="K1537" s="60">
        <v>30000</v>
      </c>
      <c r="L1537" s="60">
        <f t="shared" si="34"/>
        <v>210000</v>
      </c>
      <c r="M1537" s="55" t="s">
        <v>66</v>
      </c>
    </row>
    <row r="1538" spans="2:13" ht="38.25" x14ac:dyDescent="0.2">
      <c r="B1538" s="68" t="s">
        <v>3599</v>
      </c>
      <c r="C1538" s="57">
        <v>20102</v>
      </c>
      <c r="D1538" s="58" t="s">
        <v>277</v>
      </c>
      <c r="E1538" s="56" t="s">
        <v>3650</v>
      </c>
      <c r="F1538" s="65" t="s">
        <v>3651</v>
      </c>
      <c r="G1538" s="65" t="s">
        <v>3652</v>
      </c>
      <c r="H1538" s="63" t="s">
        <v>3653</v>
      </c>
      <c r="I1538" s="63" t="s">
        <v>2117</v>
      </c>
      <c r="J1538" s="61">
        <v>7</v>
      </c>
      <c r="K1538" s="60">
        <v>6000</v>
      </c>
      <c r="L1538" s="60">
        <f t="shared" si="34"/>
        <v>42000</v>
      </c>
      <c r="M1538" s="55" t="s">
        <v>66</v>
      </c>
    </row>
    <row r="1539" spans="2:13" ht="38.25" x14ac:dyDescent="0.2">
      <c r="B1539" s="68" t="s">
        <v>3599</v>
      </c>
      <c r="C1539" s="57">
        <v>20102</v>
      </c>
      <c r="D1539" s="58" t="s">
        <v>169</v>
      </c>
      <c r="E1539" s="56" t="s">
        <v>84</v>
      </c>
      <c r="F1539" s="65" t="s">
        <v>3654</v>
      </c>
      <c r="G1539" s="65" t="s">
        <v>3655</v>
      </c>
      <c r="H1539" s="63" t="s">
        <v>3656</v>
      </c>
      <c r="I1539" s="63" t="s">
        <v>2117</v>
      </c>
      <c r="J1539" s="61">
        <v>4</v>
      </c>
      <c r="K1539" s="60">
        <v>25000</v>
      </c>
      <c r="L1539" s="60">
        <f t="shared" si="34"/>
        <v>100000</v>
      </c>
      <c r="M1539" s="55" t="s">
        <v>66</v>
      </c>
    </row>
    <row r="1540" spans="2:13" ht="126" x14ac:dyDescent="0.2">
      <c r="B1540" s="68" t="s">
        <v>3599</v>
      </c>
      <c r="C1540" s="57">
        <v>20103</v>
      </c>
      <c r="D1540" s="58" t="s">
        <v>80</v>
      </c>
      <c r="E1540" s="56" t="s">
        <v>3657</v>
      </c>
      <c r="F1540" s="65" t="s">
        <v>3658</v>
      </c>
      <c r="G1540" s="65" t="s">
        <v>3659</v>
      </c>
      <c r="H1540" s="63" t="s">
        <v>3660</v>
      </c>
      <c r="I1540" s="63" t="s">
        <v>2117</v>
      </c>
      <c r="J1540" s="61">
        <v>300</v>
      </c>
      <c r="K1540" s="60">
        <v>600</v>
      </c>
      <c r="L1540" s="60">
        <f t="shared" si="34"/>
        <v>180000</v>
      </c>
      <c r="M1540" s="55" t="s">
        <v>66</v>
      </c>
    </row>
    <row r="1541" spans="2:13" ht="87.75" x14ac:dyDescent="0.2">
      <c r="B1541" s="68" t="s">
        <v>3599</v>
      </c>
      <c r="C1541" s="57">
        <v>20103</v>
      </c>
      <c r="D1541" s="58" t="s">
        <v>238</v>
      </c>
      <c r="E1541" s="56" t="s">
        <v>3661</v>
      </c>
      <c r="F1541" s="65" t="s">
        <v>3662</v>
      </c>
      <c r="G1541" s="65" t="s">
        <v>3663</v>
      </c>
      <c r="H1541" s="63" t="s">
        <v>3664</v>
      </c>
      <c r="I1541" s="63" t="s">
        <v>2117</v>
      </c>
      <c r="J1541" s="61">
        <v>4</v>
      </c>
      <c r="K1541" s="60">
        <v>4500</v>
      </c>
      <c r="L1541" s="60">
        <f t="shared" si="34"/>
        <v>18000</v>
      </c>
      <c r="M1541" s="55" t="s">
        <v>66</v>
      </c>
    </row>
    <row r="1542" spans="2:13" ht="62.25" x14ac:dyDescent="0.2">
      <c r="B1542" s="68" t="s">
        <v>3599</v>
      </c>
      <c r="C1542" s="57">
        <v>20103</v>
      </c>
      <c r="D1542" s="58" t="s">
        <v>238</v>
      </c>
      <c r="E1542" s="56" t="s">
        <v>3661</v>
      </c>
      <c r="F1542" s="65" t="s">
        <v>3662</v>
      </c>
      <c r="G1542" s="65" t="s">
        <v>3665</v>
      </c>
      <c r="H1542" s="63" t="s">
        <v>3666</v>
      </c>
      <c r="I1542" s="63" t="s">
        <v>2117</v>
      </c>
      <c r="J1542" s="61">
        <v>6</v>
      </c>
      <c r="K1542" s="60">
        <v>39479.5</v>
      </c>
      <c r="L1542" s="60">
        <f t="shared" si="34"/>
        <v>236877</v>
      </c>
      <c r="M1542" s="55" t="s">
        <v>66</v>
      </c>
    </row>
    <row r="1543" spans="2:13" ht="75" x14ac:dyDescent="0.2">
      <c r="B1543" s="68" t="s">
        <v>3599</v>
      </c>
      <c r="C1543" s="57">
        <v>20103</v>
      </c>
      <c r="D1543" s="58" t="s">
        <v>80</v>
      </c>
      <c r="E1543" s="56" t="s">
        <v>3657</v>
      </c>
      <c r="F1543" s="65" t="s">
        <v>3667</v>
      </c>
      <c r="G1543" s="65" t="s">
        <v>3668</v>
      </c>
      <c r="H1543" s="63" t="s">
        <v>3669</v>
      </c>
      <c r="I1543" s="63" t="s">
        <v>2117</v>
      </c>
      <c r="J1543" s="61">
        <v>4</v>
      </c>
      <c r="K1543" s="60">
        <v>7700</v>
      </c>
      <c r="L1543" s="60">
        <f t="shared" si="34"/>
        <v>30800</v>
      </c>
      <c r="M1543" s="55" t="s">
        <v>66</v>
      </c>
    </row>
    <row r="1544" spans="2:13" ht="126" x14ac:dyDescent="0.2">
      <c r="B1544" s="68" t="s">
        <v>3599</v>
      </c>
      <c r="C1544" s="57">
        <v>20103</v>
      </c>
      <c r="D1544" s="58" t="s">
        <v>279</v>
      </c>
      <c r="E1544" s="56" t="s">
        <v>84</v>
      </c>
      <c r="F1544" s="65" t="s">
        <v>3670</v>
      </c>
      <c r="G1544" s="65" t="s">
        <v>3671</v>
      </c>
      <c r="H1544" s="63" t="s">
        <v>3672</v>
      </c>
      <c r="I1544" s="63" t="s">
        <v>2117</v>
      </c>
      <c r="J1544" s="61">
        <v>50</v>
      </c>
      <c r="K1544" s="60">
        <v>6000</v>
      </c>
      <c r="L1544" s="60">
        <f t="shared" si="34"/>
        <v>300000</v>
      </c>
      <c r="M1544" s="55" t="s">
        <v>66</v>
      </c>
    </row>
    <row r="1545" spans="2:13" ht="51" x14ac:dyDescent="0.2">
      <c r="B1545" s="68" t="s">
        <v>3599</v>
      </c>
      <c r="C1545" s="57">
        <v>20103</v>
      </c>
      <c r="D1545" s="58" t="s">
        <v>279</v>
      </c>
      <c r="E1545" s="56" t="s">
        <v>323</v>
      </c>
      <c r="F1545" s="65" t="s">
        <v>3673</v>
      </c>
      <c r="G1545" s="65" t="s">
        <v>3674</v>
      </c>
      <c r="H1545" s="63" t="s">
        <v>3675</v>
      </c>
      <c r="I1545" s="63" t="s">
        <v>2117</v>
      </c>
      <c r="J1545" s="61">
        <v>50</v>
      </c>
      <c r="K1545" s="60">
        <v>5000</v>
      </c>
      <c r="L1545" s="60">
        <f t="shared" si="34"/>
        <v>250000</v>
      </c>
      <c r="M1545" s="55" t="s">
        <v>66</v>
      </c>
    </row>
    <row r="1546" spans="2:13" ht="100.5" x14ac:dyDescent="0.2">
      <c r="B1546" s="68" t="s">
        <v>3599</v>
      </c>
      <c r="C1546" s="57">
        <v>20103</v>
      </c>
      <c r="D1546" s="58" t="s">
        <v>80</v>
      </c>
      <c r="E1546" s="56" t="s">
        <v>3676</v>
      </c>
      <c r="F1546" s="65" t="s">
        <v>3677</v>
      </c>
      <c r="G1546" s="65" t="s">
        <v>3678</v>
      </c>
      <c r="H1546" s="63" t="s">
        <v>3679</v>
      </c>
      <c r="I1546" s="63" t="s">
        <v>2117</v>
      </c>
      <c r="J1546" s="61">
        <v>50</v>
      </c>
      <c r="K1546" s="60">
        <v>5371</v>
      </c>
      <c r="L1546" s="60">
        <f t="shared" si="34"/>
        <v>268550</v>
      </c>
      <c r="M1546" s="55" t="s">
        <v>66</v>
      </c>
    </row>
    <row r="1547" spans="2:13" ht="89.25" x14ac:dyDescent="0.2">
      <c r="B1547" s="68" t="s">
        <v>3599</v>
      </c>
      <c r="C1547" s="57">
        <v>20103</v>
      </c>
      <c r="D1547" s="58" t="s">
        <v>80</v>
      </c>
      <c r="E1547" s="56" t="s">
        <v>3676</v>
      </c>
      <c r="F1547" s="65" t="s">
        <v>3677</v>
      </c>
      <c r="G1547" s="65" t="s">
        <v>3680</v>
      </c>
      <c r="H1547" s="63" t="s">
        <v>3681</v>
      </c>
      <c r="I1547" s="63" t="s">
        <v>2117</v>
      </c>
      <c r="J1547" s="61">
        <v>50</v>
      </c>
      <c r="K1547" s="60">
        <v>2590</v>
      </c>
      <c r="L1547" s="60">
        <f t="shared" si="34"/>
        <v>129500</v>
      </c>
      <c r="M1547" s="55" t="s">
        <v>66</v>
      </c>
    </row>
    <row r="1548" spans="2:13" ht="75" x14ac:dyDescent="0.2">
      <c r="B1548" s="68" t="s">
        <v>3599</v>
      </c>
      <c r="C1548" s="57">
        <v>20103</v>
      </c>
      <c r="D1548" s="58" t="s">
        <v>80</v>
      </c>
      <c r="E1548" s="56" t="s">
        <v>3676</v>
      </c>
      <c r="F1548" s="65" t="s">
        <v>3682</v>
      </c>
      <c r="G1548" s="65" t="s">
        <v>3683</v>
      </c>
      <c r="H1548" s="63" t="s">
        <v>3684</v>
      </c>
      <c r="I1548" s="63" t="s">
        <v>2117</v>
      </c>
      <c r="J1548" s="61">
        <v>50</v>
      </c>
      <c r="K1548" s="60">
        <v>3145</v>
      </c>
      <c r="L1548" s="60">
        <f t="shared" si="34"/>
        <v>157250</v>
      </c>
      <c r="M1548" s="55" t="s">
        <v>66</v>
      </c>
    </row>
    <row r="1549" spans="2:13" ht="87.75" x14ac:dyDescent="0.2">
      <c r="B1549" s="68" t="s">
        <v>3599</v>
      </c>
      <c r="C1549" s="57">
        <v>20103</v>
      </c>
      <c r="D1549" s="58" t="s">
        <v>80</v>
      </c>
      <c r="E1549" s="56" t="s">
        <v>3676</v>
      </c>
      <c r="F1549" s="65" t="s">
        <v>3685</v>
      </c>
      <c r="G1549" s="65" t="s">
        <v>3686</v>
      </c>
      <c r="H1549" s="63" t="s">
        <v>3687</v>
      </c>
      <c r="I1549" s="63" t="s">
        <v>2117</v>
      </c>
      <c r="J1549" s="61">
        <v>2</v>
      </c>
      <c r="K1549" s="60">
        <v>17515</v>
      </c>
      <c r="L1549" s="60">
        <f t="shared" si="34"/>
        <v>35030</v>
      </c>
      <c r="M1549" s="55" t="s">
        <v>66</v>
      </c>
    </row>
    <row r="1550" spans="2:13" ht="76.5" x14ac:dyDescent="0.2">
      <c r="B1550" s="68" t="s">
        <v>3599</v>
      </c>
      <c r="C1550" s="57">
        <v>20103</v>
      </c>
      <c r="D1550" s="58" t="s">
        <v>80</v>
      </c>
      <c r="E1550" s="56" t="s">
        <v>186</v>
      </c>
      <c r="F1550" s="65" t="s">
        <v>3688</v>
      </c>
      <c r="G1550" s="65" t="s">
        <v>3689</v>
      </c>
      <c r="H1550" s="63" t="s">
        <v>3690</v>
      </c>
      <c r="I1550" s="63" t="s">
        <v>2117</v>
      </c>
      <c r="J1550" s="61">
        <v>3</v>
      </c>
      <c r="K1550" s="60">
        <v>2406</v>
      </c>
      <c r="L1550" s="60">
        <f t="shared" si="34"/>
        <v>7218</v>
      </c>
      <c r="M1550" s="55" t="s">
        <v>66</v>
      </c>
    </row>
    <row r="1551" spans="2:13" ht="140.25" x14ac:dyDescent="0.2">
      <c r="B1551" s="68" t="s">
        <v>3599</v>
      </c>
      <c r="C1551" s="57">
        <v>20103</v>
      </c>
      <c r="D1551" s="58" t="s">
        <v>80</v>
      </c>
      <c r="E1551" s="56" t="s">
        <v>3691</v>
      </c>
      <c r="F1551" s="65" t="s">
        <v>3692</v>
      </c>
      <c r="G1551" s="65" t="s">
        <v>3693</v>
      </c>
      <c r="H1551" s="63" t="s">
        <v>3694</v>
      </c>
      <c r="I1551" s="63" t="s">
        <v>2117</v>
      </c>
      <c r="J1551" s="61">
        <v>8</v>
      </c>
      <c r="K1551" s="60">
        <v>30000</v>
      </c>
      <c r="L1551" s="60">
        <f t="shared" si="34"/>
        <v>240000</v>
      </c>
      <c r="M1551" s="55" t="s">
        <v>66</v>
      </c>
    </row>
    <row r="1552" spans="2:13" ht="100.5" x14ac:dyDescent="0.2">
      <c r="B1552" s="68" t="s">
        <v>3599</v>
      </c>
      <c r="C1552" s="57">
        <v>20103</v>
      </c>
      <c r="D1552" s="58" t="s">
        <v>80</v>
      </c>
      <c r="E1552" s="56" t="s">
        <v>3695</v>
      </c>
      <c r="F1552" s="65" t="s">
        <v>3696</v>
      </c>
      <c r="G1552" s="65" t="s">
        <v>3697</v>
      </c>
      <c r="H1552" s="63" t="s">
        <v>3698</v>
      </c>
      <c r="I1552" s="63" t="s">
        <v>2117</v>
      </c>
      <c r="J1552" s="61">
        <v>60</v>
      </c>
      <c r="K1552" s="60">
        <v>10875</v>
      </c>
      <c r="L1552" s="60">
        <f t="shared" si="34"/>
        <v>652500</v>
      </c>
      <c r="M1552" s="55" t="s">
        <v>66</v>
      </c>
    </row>
    <row r="1553" spans="2:13" ht="89.25" x14ac:dyDescent="0.2">
      <c r="B1553" s="68" t="s">
        <v>3599</v>
      </c>
      <c r="C1553" s="57">
        <v>20103</v>
      </c>
      <c r="D1553" s="58" t="s">
        <v>80</v>
      </c>
      <c r="E1553" s="56" t="s">
        <v>3695</v>
      </c>
      <c r="F1553" s="65" t="s">
        <v>3699</v>
      </c>
      <c r="G1553" s="65" t="s">
        <v>3700</v>
      </c>
      <c r="H1553" s="63" t="s">
        <v>3701</v>
      </c>
      <c r="I1553" s="63" t="s">
        <v>2117</v>
      </c>
      <c r="J1553" s="61">
        <v>60</v>
      </c>
      <c r="K1553" s="60">
        <v>6520</v>
      </c>
      <c r="L1553" s="60">
        <f t="shared" si="34"/>
        <v>391200</v>
      </c>
      <c r="M1553" s="55" t="s">
        <v>66</v>
      </c>
    </row>
    <row r="1554" spans="2:13" ht="76.5" x14ac:dyDescent="0.2">
      <c r="B1554" s="68" t="s">
        <v>3599</v>
      </c>
      <c r="C1554" s="57">
        <v>20103</v>
      </c>
      <c r="D1554" s="58" t="s">
        <v>80</v>
      </c>
      <c r="E1554" s="56" t="s">
        <v>3695</v>
      </c>
      <c r="F1554" s="65" t="s">
        <v>3696</v>
      </c>
      <c r="G1554" s="65" t="s">
        <v>3702</v>
      </c>
      <c r="H1554" s="63" t="s">
        <v>3703</v>
      </c>
      <c r="I1554" s="63" t="s">
        <v>2117</v>
      </c>
      <c r="J1554" s="61">
        <v>60</v>
      </c>
      <c r="K1554" s="60">
        <v>5664</v>
      </c>
      <c r="L1554" s="60">
        <f t="shared" si="34"/>
        <v>339840</v>
      </c>
      <c r="M1554" s="55" t="s">
        <v>66</v>
      </c>
    </row>
    <row r="1555" spans="2:13" ht="87.75" x14ac:dyDescent="0.2">
      <c r="B1555" s="68" t="s">
        <v>3599</v>
      </c>
      <c r="C1555" s="57">
        <v>20103</v>
      </c>
      <c r="D1555" s="58" t="s">
        <v>3071</v>
      </c>
      <c r="E1555" s="56" t="s">
        <v>3704</v>
      </c>
      <c r="F1555" s="65" t="s">
        <v>3705</v>
      </c>
      <c r="G1555" s="65" t="s">
        <v>3706</v>
      </c>
      <c r="H1555" s="63" t="s">
        <v>3707</v>
      </c>
      <c r="I1555" s="63" t="s">
        <v>2117</v>
      </c>
      <c r="J1555" s="61">
        <v>10</v>
      </c>
      <c r="K1555" s="60">
        <v>10600</v>
      </c>
      <c r="L1555" s="60">
        <f t="shared" si="34"/>
        <v>106000</v>
      </c>
      <c r="M1555" s="55" t="s">
        <v>66</v>
      </c>
    </row>
    <row r="1556" spans="2:13" ht="162.75" x14ac:dyDescent="0.2">
      <c r="B1556" s="68" t="s">
        <v>3599</v>
      </c>
      <c r="C1556" s="57">
        <v>20103</v>
      </c>
      <c r="D1556" s="58" t="s">
        <v>3071</v>
      </c>
      <c r="E1556" s="56" t="s">
        <v>3704</v>
      </c>
      <c r="F1556" s="65" t="s">
        <v>3708</v>
      </c>
      <c r="G1556" s="65" t="s">
        <v>3709</v>
      </c>
      <c r="H1556" s="63" t="s">
        <v>3710</v>
      </c>
      <c r="I1556" s="63" t="s">
        <v>2117</v>
      </c>
      <c r="J1556" s="61">
        <v>10</v>
      </c>
      <c r="K1556" s="60">
        <v>12000</v>
      </c>
      <c r="L1556" s="60">
        <f t="shared" si="34"/>
        <v>120000</v>
      </c>
      <c r="M1556" s="55" t="s">
        <v>66</v>
      </c>
    </row>
    <row r="1557" spans="2:13" ht="177" x14ac:dyDescent="0.2">
      <c r="B1557" s="68" t="s">
        <v>3599</v>
      </c>
      <c r="C1557" s="57">
        <v>20103</v>
      </c>
      <c r="D1557" s="58" t="s">
        <v>155</v>
      </c>
      <c r="E1557" s="56" t="s">
        <v>3691</v>
      </c>
      <c r="F1557" s="65" t="s">
        <v>3662</v>
      </c>
      <c r="G1557" s="65" t="s">
        <v>3711</v>
      </c>
      <c r="H1557" s="63" t="s">
        <v>3712</v>
      </c>
      <c r="I1557" s="63" t="s">
        <v>2117</v>
      </c>
      <c r="J1557" s="61">
        <v>2</v>
      </c>
      <c r="K1557" s="60">
        <v>3250</v>
      </c>
      <c r="L1557" s="60">
        <f t="shared" si="34"/>
        <v>6500</v>
      </c>
      <c r="M1557" s="55" t="s">
        <v>66</v>
      </c>
    </row>
    <row r="1558" spans="2:13" ht="102" x14ac:dyDescent="0.2">
      <c r="B1558" s="68" t="s">
        <v>3599</v>
      </c>
      <c r="C1558" s="57">
        <v>20103</v>
      </c>
      <c r="D1558" s="58" t="s">
        <v>80</v>
      </c>
      <c r="E1558" s="56" t="s">
        <v>3657</v>
      </c>
      <c r="F1558" s="65" t="s">
        <v>3713</v>
      </c>
      <c r="G1558" s="65" t="s">
        <v>3714</v>
      </c>
      <c r="H1558" s="63" t="s">
        <v>3715</v>
      </c>
      <c r="I1558" s="63" t="s">
        <v>2117</v>
      </c>
      <c r="J1558" s="61">
        <v>5</v>
      </c>
      <c r="K1558" s="60">
        <v>4025</v>
      </c>
      <c r="L1558" s="60">
        <f t="shared" si="34"/>
        <v>20125</v>
      </c>
      <c r="M1558" s="55" t="s">
        <v>66</v>
      </c>
    </row>
    <row r="1559" spans="2:13" ht="100.5" x14ac:dyDescent="0.2">
      <c r="B1559" s="68" t="s">
        <v>3599</v>
      </c>
      <c r="C1559" s="57">
        <v>20103</v>
      </c>
      <c r="D1559" s="58" t="s">
        <v>80</v>
      </c>
      <c r="E1559" s="56" t="s">
        <v>186</v>
      </c>
      <c r="F1559" s="65" t="s">
        <v>3716</v>
      </c>
      <c r="G1559" s="65" t="s">
        <v>3717</v>
      </c>
      <c r="H1559" s="63" t="s">
        <v>3718</v>
      </c>
      <c r="I1559" s="63" t="s">
        <v>2117</v>
      </c>
      <c r="J1559" s="61">
        <v>1</v>
      </c>
      <c r="K1559" s="60">
        <v>4168.34</v>
      </c>
      <c r="L1559" s="60">
        <f t="shared" si="34"/>
        <v>4168.34</v>
      </c>
      <c r="M1559" s="55" t="s">
        <v>66</v>
      </c>
    </row>
    <row r="1560" spans="2:13" ht="89.25" x14ac:dyDescent="0.2">
      <c r="B1560" s="68" t="s">
        <v>3599</v>
      </c>
      <c r="C1560" s="57">
        <v>20103</v>
      </c>
      <c r="D1560" s="58" t="s">
        <v>238</v>
      </c>
      <c r="E1560" s="56" t="s">
        <v>2711</v>
      </c>
      <c r="F1560" s="65" t="s">
        <v>3719</v>
      </c>
      <c r="G1560" s="65" t="s">
        <v>3720</v>
      </c>
      <c r="H1560" s="63" t="s">
        <v>3721</v>
      </c>
      <c r="I1560" s="63" t="s">
        <v>2117</v>
      </c>
      <c r="J1560" s="61">
        <v>2</v>
      </c>
      <c r="K1560" s="60">
        <v>5644</v>
      </c>
      <c r="L1560" s="60">
        <f t="shared" si="34"/>
        <v>11288</v>
      </c>
      <c r="M1560" s="55" t="s">
        <v>66</v>
      </c>
    </row>
    <row r="1561" spans="2:13" ht="76.5" x14ac:dyDescent="0.2">
      <c r="B1561" s="68" t="s">
        <v>3599</v>
      </c>
      <c r="C1561" s="57">
        <v>20103</v>
      </c>
      <c r="D1561" s="58" t="s">
        <v>80</v>
      </c>
      <c r="E1561" s="56" t="s">
        <v>3657</v>
      </c>
      <c r="F1561" s="65" t="s">
        <v>3281</v>
      </c>
      <c r="G1561" s="65" t="s">
        <v>3722</v>
      </c>
      <c r="H1561" s="63" t="s">
        <v>3723</v>
      </c>
      <c r="I1561" s="63" t="s">
        <v>2117</v>
      </c>
      <c r="J1561" s="61">
        <v>7</v>
      </c>
      <c r="K1561" s="60">
        <v>3000</v>
      </c>
      <c r="L1561" s="60">
        <f t="shared" si="34"/>
        <v>21000</v>
      </c>
      <c r="M1561" s="55" t="s">
        <v>66</v>
      </c>
    </row>
    <row r="1562" spans="2:13" ht="87.75" x14ac:dyDescent="0.2">
      <c r="B1562" s="68" t="s">
        <v>3599</v>
      </c>
      <c r="C1562" s="57">
        <v>20103</v>
      </c>
      <c r="D1562" s="58" t="s">
        <v>80</v>
      </c>
      <c r="E1562" s="56" t="s">
        <v>3724</v>
      </c>
      <c r="F1562" s="65" t="s">
        <v>3725</v>
      </c>
      <c r="G1562" s="65" t="s">
        <v>3726</v>
      </c>
      <c r="H1562" s="63" t="s">
        <v>3727</v>
      </c>
      <c r="I1562" s="63" t="s">
        <v>2117</v>
      </c>
      <c r="J1562" s="61">
        <v>25</v>
      </c>
      <c r="K1562" s="60">
        <v>17000</v>
      </c>
      <c r="L1562" s="60">
        <f t="shared" si="34"/>
        <v>425000</v>
      </c>
      <c r="M1562" s="55" t="s">
        <v>66</v>
      </c>
    </row>
    <row r="1563" spans="2:13" ht="113.25" x14ac:dyDescent="0.2">
      <c r="B1563" s="68" t="s">
        <v>3599</v>
      </c>
      <c r="C1563" s="57">
        <v>20103</v>
      </c>
      <c r="D1563" s="58" t="s">
        <v>80</v>
      </c>
      <c r="E1563" s="56" t="s">
        <v>3728</v>
      </c>
      <c r="F1563" s="65" t="s">
        <v>3708</v>
      </c>
      <c r="G1563" s="65" t="s">
        <v>3729</v>
      </c>
      <c r="H1563" s="63" t="s">
        <v>3730</v>
      </c>
      <c r="I1563" s="63" t="s">
        <v>2117</v>
      </c>
      <c r="J1563" s="61">
        <v>2</v>
      </c>
      <c r="K1563" s="60">
        <v>15574.24</v>
      </c>
      <c r="L1563" s="60">
        <f t="shared" si="34"/>
        <v>31148.48</v>
      </c>
      <c r="M1563" s="55" t="s">
        <v>66</v>
      </c>
    </row>
    <row r="1564" spans="2:13" ht="100.5" x14ac:dyDescent="0.2">
      <c r="B1564" s="68" t="s">
        <v>3599</v>
      </c>
      <c r="C1564" s="57">
        <v>20103</v>
      </c>
      <c r="D1564" s="58" t="s">
        <v>80</v>
      </c>
      <c r="E1564" s="56" t="s">
        <v>3695</v>
      </c>
      <c r="F1564" s="65" t="s">
        <v>413</v>
      </c>
      <c r="G1564" s="65" t="s">
        <v>3731</v>
      </c>
      <c r="H1564" s="63" t="s">
        <v>3732</v>
      </c>
      <c r="I1564" s="63" t="s">
        <v>2117</v>
      </c>
      <c r="J1564" s="61">
        <v>30</v>
      </c>
      <c r="K1564" s="60">
        <v>21000</v>
      </c>
      <c r="L1564" s="60">
        <f t="shared" si="34"/>
        <v>630000</v>
      </c>
      <c r="M1564" s="55" t="s">
        <v>66</v>
      </c>
    </row>
    <row r="1565" spans="2:13" ht="89.25" x14ac:dyDescent="0.2">
      <c r="B1565" s="68" t="s">
        <v>3599</v>
      </c>
      <c r="C1565" s="57">
        <v>20103</v>
      </c>
      <c r="D1565" s="58" t="s">
        <v>80</v>
      </c>
      <c r="E1565" s="56" t="s">
        <v>3636</v>
      </c>
      <c r="F1565" s="65" t="s">
        <v>413</v>
      </c>
      <c r="G1565" s="65" t="s">
        <v>3733</v>
      </c>
      <c r="H1565" s="63" t="s">
        <v>3734</v>
      </c>
      <c r="I1565" s="63" t="s">
        <v>2117</v>
      </c>
      <c r="J1565" s="61">
        <v>3</v>
      </c>
      <c r="K1565" s="60">
        <v>13450</v>
      </c>
      <c r="L1565" s="60">
        <f t="shared" si="34"/>
        <v>40350</v>
      </c>
      <c r="M1565" s="55" t="s">
        <v>66</v>
      </c>
    </row>
    <row r="1566" spans="2:13" ht="102" x14ac:dyDescent="0.2">
      <c r="B1566" s="68" t="s">
        <v>3599</v>
      </c>
      <c r="C1566" s="57">
        <v>20103</v>
      </c>
      <c r="D1566" s="58" t="s">
        <v>80</v>
      </c>
      <c r="E1566" s="56" t="s">
        <v>3735</v>
      </c>
      <c r="F1566" s="65" t="s">
        <v>3736</v>
      </c>
      <c r="G1566" s="65" t="s">
        <v>3737</v>
      </c>
      <c r="H1566" s="63" t="s">
        <v>3738</v>
      </c>
      <c r="I1566" s="63" t="s">
        <v>2117</v>
      </c>
      <c r="J1566" s="61">
        <v>1</v>
      </c>
      <c r="K1566" s="60">
        <v>11269.57</v>
      </c>
      <c r="L1566" s="60">
        <f t="shared" si="34"/>
        <v>11269.57</v>
      </c>
      <c r="M1566" s="55" t="s">
        <v>66</v>
      </c>
    </row>
    <row r="1567" spans="2:13" ht="87.75" x14ac:dyDescent="0.2">
      <c r="B1567" s="68" t="s">
        <v>3599</v>
      </c>
      <c r="C1567" s="57">
        <v>20103</v>
      </c>
      <c r="D1567" s="58" t="s">
        <v>80</v>
      </c>
      <c r="E1567" s="56" t="s">
        <v>3739</v>
      </c>
      <c r="F1567" s="65" t="s">
        <v>3740</v>
      </c>
      <c r="G1567" s="65" t="s">
        <v>3741</v>
      </c>
      <c r="H1567" s="63" t="s">
        <v>3742</v>
      </c>
      <c r="I1567" s="63" t="s">
        <v>2117</v>
      </c>
      <c r="J1567" s="61">
        <v>1</v>
      </c>
      <c r="K1567" s="60">
        <v>4974.5</v>
      </c>
      <c r="L1567" s="60">
        <f t="shared" si="34"/>
        <v>4974.5</v>
      </c>
      <c r="M1567" s="55" t="s">
        <v>66</v>
      </c>
    </row>
    <row r="1568" spans="2:13" ht="100.5" x14ac:dyDescent="0.2">
      <c r="B1568" s="68" t="s">
        <v>3599</v>
      </c>
      <c r="C1568" s="57">
        <v>20103</v>
      </c>
      <c r="D1568" s="58" t="s">
        <v>80</v>
      </c>
      <c r="E1568" s="56" t="s">
        <v>3676</v>
      </c>
      <c r="F1568" s="65" t="s">
        <v>3743</v>
      </c>
      <c r="G1568" s="65" t="s">
        <v>3744</v>
      </c>
      <c r="H1568" s="63" t="s">
        <v>3745</v>
      </c>
      <c r="I1568" s="63" t="s">
        <v>2117</v>
      </c>
      <c r="J1568" s="61">
        <v>3</v>
      </c>
      <c r="K1568" s="60">
        <v>30790</v>
      </c>
      <c r="L1568" s="60">
        <f t="shared" si="34"/>
        <v>92370</v>
      </c>
      <c r="M1568" s="55" t="s">
        <v>66</v>
      </c>
    </row>
    <row r="1569" spans="2:13" ht="100.5" x14ac:dyDescent="0.2">
      <c r="B1569" s="68" t="s">
        <v>3599</v>
      </c>
      <c r="C1569" s="57">
        <v>20103</v>
      </c>
      <c r="D1569" s="58" t="s">
        <v>80</v>
      </c>
      <c r="E1569" s="56" t="s">
        <v>3695</v>
      </c>
      <c r="F1569" s="65" t="s">
        <v>413</v>
      </c>
      <c r="G1569" s="65" t="s">
        <v>3746</v>
      </c>
      <c r="H1569" s="63" t="s">
        <v>3747</v>
      </c>
      <c r="I1569" s="63" t="s">
        <v>2117</v>
      </c>
      <c r="J1569" s="61">
        <v>70</v>
      </c>
      <c r="K1569" s="60">
        <v>12867</v>
      </c>
      <c r="L1569" s="60">
        <f t="shared" si="34"/>
        <v>900690</v>
      </c>
      <c r="M1569" s="55" t="s">
        <v>66</v>
      </c>
    </row>
    <row r="1570" spans="2:13" ht="87.75" x14ac:dyDescent="0.2">
      <c r="B1570" s="68" t="s">
        <v>3599</v>
      </c>
      <c r="C1570" s="57">
        <v>20103</v>
      </c>
      <c r="D1570" s="58" t="s">
        <v>80</v>
      </c>
      <c r="E1570" s="56" t="s">
        <v>3676</v>
      </c>
      <c r="F1570" s="65" t="s">
        <v>413</v>
      </c>
      <c r="G1570" s="65" t="s">
        <v>3748</v>
      </c>
      <c r="H1570" s="63" t="s">
        <v>3749</v>
      </c>
      <c r="I1570" s="63" t="s">
        <v>2117</v>
      </c>
      <c r="J1570" s="61">
        <v>2</v>
      </c>
      <c r="K1570" s="60">
        <v>27776</v>
      </c>
      <c r="L1570" s="60">
        <f t="shared" si="34"/>
        <v>55552</v>
      </c>
      <c r="M1570" s="55" t="s">
        <v>66</v>
      </c>
    </row>
    <row r="1571" spans="2:13" ht="75" x14ac:dyDescent="0.2">
      <c r="B1571" s="68" t="s">
        <v>3599</v>
      </c>
      <c r="C1571" s="57">
        <v>20103</v>
      </c>
      <c r="D1571" s="58" t="s">
        <v>80</v>
      </c>
      <c r="E1571" s="56" t="s">
        <v>3657</v>
      </c>
      <c r="F1571" s="65" t="s">
        <v>3750</v>
      </c>
      <c r="G1571" s="65" t="s">
        <v>3751</v>
      </c>
      <c r="H1571" s="63" t="s">
        <v>3752</v>
      </c>
      <c r="I1571" s="63" t="s">
        <v>2117</v>
      </c>
      <c r="J1571" s="61">
        <v>200</v>
      </c>
      <c r="K1571" s="60">
        <v>133.58000000000001</v>
      </c>
      <c r="L1571" s="60">
        <f t="shared" si="34"/>
        <v>26716.000000000004</v>
      </c>
      <c r="M1571" s="55" t="s">
        <v>66</v>
      </c>
    </row>
    <row r="1572" spans="2:13" ht="87.75" x14ac:dyDescent="0.2">
      <c r="B1572" s="68" t="s">
        <v>3599</v>
      </c>
      <c r="C1572" s="57">
        <v>20103</v>
      </c>
      <c r="D1572" s="58" t="s">
        <v>80</v>
      </c>
      <c r="E1572" s="56" t="s">
        <v>3753</v>
      </c>
      <c r="F1572" s="65" t="s">
        <v>3754</v>
      </c>
      <c r="G1572" s="65" t="s">
        <v>3755</v>
      </c>
      <c r="H1572" s="63" t="s">
        <v>3756</v>
      </c>
      <c r="I1572" s="63" t="s">
        <v>2117</v>
      </c>
      <c r="J1572" s="61">
        <v>1</v>
      </c>
      <c r="K1572" s="60">
        <v>20000</v>
      </c>
      <c r="L1572" s="60">
        <f t="shared" si="34"/>
        <v>20000</v>
      </c>
      <c r="M1572" s="55" t="s">
        <v>66</v>
      </c>
    </row>
    <row r="1573" spans="2:13" ht="102" x14ac:dyDescent="0.2">
      <c r="B1573" s="68" t="s">
        <v>3599</v>
      </c>
      <c r="C1573" s="57">
        <v>20103</v>
      </c>
      <c r="D1573" s="58" t="s">
        <v>279</v>
      </c>
      <c r="E1573" s="56" t="s">
        <v>84</v>
      </c>
      <c r="F1573" s="65" t="s">
        <v>3757</v>
      </c>
      <c r="G1573" s="65" t="s">
        <v>3758</v>
      </c>
      <c r="H1573" s="63" t="s">
        <v>3759</v>
      </c>
      <c r="I1573" s="63" t="s">
        <v>2117</v>
      </c>
      <c r="J1573" s="61">
        <v>2</v>
      </c>
      <c r="K1573" s="60">
        <v>15000</v>
      </c>
      <c r="L1573" s="60">
        <f t="shared" si="34"/>
        <v>30000</v>
      </c>
      <c r="M1573" s="55" t="s">
        <v>66</v>
      </c>
    </row>
    <row r="1574" spans="2:13" ht="87.75" x14ac:dyDescent="0.2">
      <c r="B1574" s="68" t="s">
        <v>3599</v>
      </c>
      <c r="C1574" s="57">
        <v>20103</v>
      </c>
      <c r="D1574" s="58" t="s">
        <v>109</v>
      </c>
      <c r="E1574" s="56" t="s">
        <v>3760</v>
      </c>
      <c r="F1574" s="65" t="s">
        <v>2988</v>
      </c>
      <c r="G1574" s="65" t="s">
        <v>3761</v>
      </c>
      <c r="H1574" s="63" t="s">
        <v>3762</v>
      </c>
      <c r="I1574" s="63" t="s">
        <v>2117</v>
      </c>
      <c r="J1574" s="61">
        <v>400</v>
      </c>
      <c r="K1574" s="60">
        <v>59.1</v>
      </c>
      <c r="L1574" s="60">
        <f t="shared" si="34"/>
        <v>23640</v>
      </c>
      <c r="M1574" s="55" t="s">
        <v>66</v>
      </c>
    </row>
    <row r="1575" spans="2:13" ht="63.75" x14ac:dyDescent="0.2">
      <c r="B1575" s="68" t="s">
        <v>3599</v>
      </c>
      <c r="C1575" s="57">
        <v>21103</v>
      </c>
      <c r="D1575" s="58" t="s">
        <v>109</v>
      </c>
      <c r="E1575" s="56" t="s">
        <v>3760</v>
      </c>
      <c r="F1575" s="65" t="s">
        <v>2988</v>
      </c>
      <c r="G1575" s="65" t="s">
        <v>3763</v>
      </c>
      <c r="H1575" s="63" t="s">
        <v>3764</v>
      </c>
      <c r="I1575" s="63" t="s">
        <v>2117</v>
      </c>
      <c r="J1575" s="61">
        <v>100</v>
      </c>
      <c r="K1575" s="60">
        <v>70.37</v>
      </c>
      <c r="L1575" s="60">
        <f t="shared" si="34"/>
        <v>7037</v>
      </c>
      <c r="M1575" s="55" t="s">
        <v>66</v>
      </c>
    </row>
    <row r="1576" spans="2:13" ht="51" x14ac:dyDescent="0.2">
      <c r="B1576" s="68" t="s">
        <v>3599</v>
      </c>
      <c r="C1576" s="57">
        <v>20199</v>
      </c>
      <c r="D1576" s="58" t="s">
        <v>350</v>
      </c>
      <c r="E1576" s="56" t="s">
        <v>793</v>
      </c>
      <c r="F1576" s="65" t="s">
        <v>3765</v>
      </c>
      <c r="G1576" s="65" t="s">
        <v>3766</v>
      </c>
      <c r="H1576" s="63" t="s">
        <v>3767</v>
      </c>
      <c r="I1576" s="63" t="s">
        <v>2117</v>
      </c>
      <c r="J1576" s="61">
        <v>50</v>
      </c>
      <c r="K1576" s="60">
        <v>5000</v>
      </c>
      <c r="L1576" s="60">
        <f t="shared" si="34"/>
        <v>250000</v>
      </c>
      <c r="M1576" s="55" t="s">
        <v>66</v>
      </c>
    </row>
    <row r="1577" spans="2:13" ht="25.5" x14ac:dyDescent="0.2">
      <c r="B1577" s="68" t="s">
        <v>3599</v>
      </c>
      <c r="C1577" s="57">
        <v>20204</v>
      </c>
      <c r="D1577" s="58" t="s">
        <v>83</v>
      </c>
      <c r="E1577" s="56" t="s">
        <v>87</v>
      </c>
      <c r="F1577" s="65" t="s">
        <v>3768</v>
      </c>
      <c r="G1577" s="65" t="s">
        <v>3769</v>
      </c>
      <c r="H1577" s="63" t="s">
        <v>3770</v>
      </c>
      <c r="I1577" s="63" t="s">
        <v>2117</v>
      </c>
      <c r="J1577" s="61">
        <v>10800</v>
      </c>
      <c r="K1577" s="60">
        <v>2395</v>
      </c>
      <c r="L1577" s="60">
        <f t="shared" si="34"/>
        <v>25866000</v>
      </c>
      <c r="M1577" s="55" t="s">
        <v>66</v>
      </c>
    </row>
    <row r="1578" spans="2:13" ht="36.75" x14ac:dyDescent="0.2">
      <c r="B1578" s="68" t="s">
        <v>3599</v>
      </c>
      <c r="C1578" s="57">
        <v>20204</v>
      </c>
      <c r="D1578" s="58" t="s">
        <v>83</v>
      </c>
      <c r="E1578" s="56" t="s">
        <v>87</v>
      </c>
      <c r="F1578" s="65" t="s">
        <v>3768</v>
      </c>
      <c r="G1578" s="65" t="s">
        <v>3771</v>
      </c>
      <c r="H1578" s="63" t="s">
        <v>3772</v>
      </c>
      <c r="I1578" s="63" t="s">
        <v>2117</v>
      </c>
      <c r="J1578" s="61">
        <v>15</v>
      </c>
      <c r="K1578" s="60">
        <v>3000</v>
      </c>
      <c r="L1578" s="60">
        <f t="shared" si="34"/>
        <v>45000</v>
      </c>
      <c r="M1578" s="55" t="s">
        <v>66</v>
      </c>
    </row>
    <row r="1579" spans="2:13" ht="38.25" x14ac:dyDescent="0.2">
      <c r="B1579" s="68" t="s">
        <v>3599</v>
      </c>
      <c r="C1579" s="57">
        <v>20301</v>
      </c>
      <c r="D1579" s="58" t="s">
        <v>228</v>
      </c>
      <c r="E1579" s="56" t="s">
        <v>186</v>
      </c>
      <c r="F1579" s="65" t="s">
        <v>3773</v>
      </c>
      <c r="G1579" s="65" t="s">
        <v>3774</v>
      </c>
      <c r="H1579" s="63" t="s">
        <v>3775</v>
      </c>
      <c r="I1579" s="63" t="s">
        <v>2117</v>
      </c>
      <c r="J1579" s="61">
        <v>500</v>
      </c>
      <c r="K1579" s="60">
        <v>7400</v>
      </c>
      <c r="L1579" s="60">
        <f t="shared" ref="L1579:L1642" si="35">J1579*K1579</f>
        <v>3700000</v>
      </c>
      <c r="M1579" s="55" t="s">
        <v>66</v>
      </c>
    </row>
    <row r="1580" spans="2:13" ht="63.75" x14ac:dyDescent="0.2">
      <c r="B1580" s="68" t="s">
        <v>3599</v>
      </c>
      <c r="C1580" s="57">
        <v>20301</v>
      </c>
      <c r="D1580" s="58" t="s">
        <v>228</v>
      </c>
      <c r="E1580" s="56" t="s">
        <v>231</v>
      </c>
      <c r="F1580" s="65" t="s">
        <v>3773</v>
      </c>
      <c r="G1580" s="65" t="s">
        <v>3776</v>
      </c>
      <c r="H1580" s="63" t="s">
        <v>3777</v>
      </c>
      <c r="I1580" s="63" t="s">
        <v>2117</v>
      </c>
      <c r="J1580" s="61">
        <v>125</v>
      </c>
      <c r="K1580" s="60">
        <v>9100</v>
      </c>
      <c r="L1580" s="60">
        <f t="shared" si="35"/>
        <v>1137500</v>
      </c>
      <c r="M1580" s="55" t="s">
        <v>66</v>
      </c>
    </row>
    <row r="1581" spans="2:13" ht="76.5" x14ac:dyDescent="0.2">
      <c r="B1581" s="68" t="s">
        <v>3599</v>
      </c>
      <c r="C1581" s="57">
        <v>20301</v>
      </c>
      <c r="D1581" s="58" t="s">
        <v>228</v>
      </c>
      <c r="E1581" s="56" t="s">
        <v>231</v>
      </c>
      <c r="F1581" s="65" t="s">
        <v>3778</v>
      </c>
      <c r="G1581" s="65" t="s">
        <v>3779</v>
      </c>
      <c r="H1581" s="63" t="s">
        <v>3780</v>
      </c>
      <c r="I1581" s="63" t="s">
        <v>2117</v>
      </c>
      <c r="J1581" s="61">
        <v>500</v>
      </c>
      <c r="K1581" s="60">
        <v>8500</v>
      </c>
      <c r="L1581" s="60">
        <f t="shared" si="35"/>
        <v>4250000</v>
      </c>
      <c r="M1581" s="55" t="s">
        <v>66</v>
      </c>
    </row>
    <row r="1582" spans="2:13" ht="76.5" x14ac:dyDescent="0.2">
      <c r="B1582" s="68" t="s">
        <v>3599</v>
      </c>
      <c r="C1582" s="57">
        <v>20301</v>
      </c>
      <c r="D1582" s="58" t="s">
        <v>228</v>
      </c>
      <c r="E1582" s="56" t="s">
        <v>263</v>
      </c>
      <c r="F1582" s="65" t="s">
        <v>3773</v>
      </c>
      <c r="G1582" s="65" t="s">
        <v>3781</v>
      </c>
      <c r="H1582" s="63" t="s">
        <v>3782</v>
      </c>
      <c r="I1582" s="63" t="s">
        <v>2117</v>
      </c>
      <c r="J1582" s="61">
        <v>500</v>
      </c>
      <c r="K1582" s="60">
        <v>13500</v>
      </c>
      <c r="L1582" s="60">
        <f t="shared" si="35"/>
        <v>6750000</v>
      </c>
      <c r="M1582" s="55" t="s">
        <v>66</v>
      </c>
    </row>
    <row r="1583" spans="2:13" ht="89.25" x14ac:dyDescent="0.2">
      <c r="B1583" s="68" t="s">
        <v>3599</v>
      </c>
      <c r="C1583" s="57">
        <v>20301</v>
      </c>
      <c r="D1583" s="58" t="s">
        <v>185</v>
      </c>
      <c r="E1583" s="56" t="s">
        <v>161</v>
      </c>
      <c r="F1583" s="65" t="s">
        <v>3783</v>
      </c>
      <c r="G1583" s="65" t="s">
        <v>3784</v>
      </c>
      <c r="H1583" s="63" t="s">
        <v>3785</v>
      </c>
      <c r="I1583" s="63" t="s">
        <v>2117</v>
      </c>
      <c r="J1583" s="61">
        <v>20</v>
      </c>
      <c r="K1583" s="60">
        <v>20000</v>
      </c>
      <c r="L1583" s="60">
        <f t="shared" si="35"/>
        <v>400000</v>
      </c>
      <c r="M1583" s="55" t="s">
        <v>66</v>
      </c>
    </row>
    <row r="1584" spans="2:13" ht="38.25" x14ac:dyDescent="0.2">
      <c r="B1584" s="68" t="s">
        <v>3599</v>
      </c>
      <c r="C1584" s="57">
        <v>20401</v>
      </c>
      <c r="D1584" s="58" t="s">
        <v>238</v>
      </c>
      <c r="E1584" s="56" t="s">
        <v>3007</v>
      </c>
      <c r="F1584" s="65" t="s">
        <v>3202</v>
      </c>
      <c r="G1584" s="65" t="s">
        <v>3203</v>
      </c>
      <c r="H1584" s="63" t="s">
        <v>3786</v>
      </c>
      <c r="I1584" s="63" t="s">
        <v>2117</v>
      </c>
      <c r="J1584" s="61">
        <v>15</v>
      </c>
      <c r="K1584" s="60">
        <v>500000</v>
      </c>
      <c r="L1584" s="60">
        <f t="shared" si="35"/>
        <v>7500000</v>
      </c>
      <c r="M1584" s="55" t="s">
        <v>66</v>
      </c>
    </row>
    <row r="1585" spans="2:13" ht="25.5" x14ac:dyDescent="0.2">
      <c r="B1585" s="68" t="s">
        <v>3599</v>
      </c>
      <c r="C1585" s="57">
        <v>20402</v>
      </c>
      <c r="D1585" s="58" t="s">
        <v>155</v>
      </c>
      <c r="E1585" s="56" t="s">
        <v>84</v>
      </c>
      <c r="F1585" s="65" t="s">
        <v>3787</v>
      </c>
      <c r="G1585" s="65" t="s">
        <v>3788</v>
      </c>
      <c r="H1585" s="63" t="s">
        <v>3789</v>
      </c>
      <c r="I1585" s="63" t="s">
        <v>2117</v>
      </c>
      <c r="J1585" s="61">
        <v>10</v>
      </c>
      <c r="K1585" s="60">
        <v>16000</v>
      </c>
      <c r="L1585" s="60">
        <f t="shared" si="35"/>
        <v>160000</v>
      </c>
      <c r="M1585" s="55" t="s">
        <v>66</v>
      </c>
    </row>
    <row r="1586" spans="2:13" ht="25.5" x14ac:dyDescent="0.2">
      <c r="B1586" s="68" t="s">
        <v>3599</v>
      </c>
      <c r="C1586" s="57">
        <v>20402</v>
      </c>
      <c r="D1586" s="58" t="s">
        <v>155</v>
      </c>
      <c r="E1586" s="56" t="s">
        <v>84</v>
      </c>
      <c r="F1586" s="65" t="s">
        <v>3790</v>
      </c>
      <c r="G1586" s="65" t="s">
        <v>3791</v>
      </c>
      <c r="H1586" s="63" t="s">
        <v>3792</v>
      </c>
      <c r="I1586" s="63" t="s">
        <v>2117</v>
      </c>
      <c r="J1586" s="61">
        <v>20</v>
      </c>
      <c r="K1586" s="60">
        <v>3000</v>
      </c>
      <c r="L1586" s="60">
        <f t="shared" si="35"/>
        <v>60000</v>
      </c>
      <c r="M1586" s="55" t="s">
        <v>66</v>
      </c>
    </row>
    <row r="1587" spans="2:13" ht="38.25" x14ac:dyDescent="0.2">
      <c r="B1587" s="68" t="s">
        <v>3599</v>
      </c>
      <c r="C1587" s="57">
        <v>20402</v>
      </c>
      <c r="D1587" s="58" t="s">
        <v>155</v>
      </c>
      <c r="E1587" s="56" t="s">
        <v>84</v>
      </c>
      <c r="F1587" s="65" t="s">
        <v>3793</v>
      </c>
      <c r="G1587" s="65" t="s">
        <v>3794</v>
      </c>
      <c r="H1587" s="63" t="s">
        <v>3795</v>
      </c>
      <c r="I1587" s="63" t="s">
        <v>2117</v>
      </c>
      <c r="J1587" s="61">
        <v>4</v>
      </c>
      <c r="K1587" s="60">
        <v>100000</v>
      </c>
      <c r="L1587" s="60">
        <f t="shared" si="35"/>
        <v>400000</v>
      </c>
      <c r="M1587" s="55" t="s">
        <v>66</v>
      </c>
    </row>
    <row r="1588" spans="2:13" ht="25.5" x14ac:dyDescent="0.2">
      <c r="B1588" s="68" t="s">
        <v>3599</v>
      </c>
      <c r="C1588" s="57">
        <v>20402</v>
      </c>
      <c r="D1588" s="58" t="s">
        <v>155</v>
      </c>
      <c r="E1588" s="56" t="s">
        <v>84</v>
      </c>
      <c r="F1588" s="65" t="s">
        <v>3790</v>
      </c>
      <c r="G1588" s="65" t="s">
        <v>3796</v>
      </c>
      <c r="H1588" s="63" t="s">
        <v>3797</v>
      </c>
      <c r="I1588" s="63" t="s">
        <v>2117</v>
      </c>
      <c r="J1588" s="61">
        <v>20</v>
      </c>
      <c r="K1588" s="60">
        <v>3000</v>
      </c>
      <c r="L1588" s="60">
        <f t="shared" si="35"/>
        <v>60000</v>
      </c>
      <c r="M1588" s="55" t="s">
        <v>66</v>
      </c>
    </row>
    <row r="1589" spans="2:13" ht="38.25" x14ac:dyDescent="0.2">
      <c r="B1589" s="68" t="s">
        <v>3599</v>
      </c>
      <c r="C1589" s="57">
        <v>20402</v>
      </c>
      <c r="D1589" s="58" t="s">
        <v>155</v>
      </c>
      <c r="E1589" s="56" t="s">
        <v>3798</v>
      </c>
      <c r="F1589" s="65" t="s">
        <v>3799</v>
      </c>
      <c r="G1589" s="65" t="s">
        <v>3800</v>
      </c>
      <c r="H1589" s="63" t="s">
        <v>3801</v>
      </c>
      <c r="I1589" s="63" t="s">
        <v>2117</v>
      </c>
      <c r="J1589" s="61">
        <v>30</v>
      </c>
      <c r="K1589" s="60">
        <v>35000</v>
      </c>
      <c r="L1589" s="60">
        <f t="shared" si="35"/>
        <v>1050000</v>
      </c>
      <c r="M1589" s="55" t="s">
        <v>66</v>
      </c>
    </row>
    <row r="1590" spans="2:13" ht="25.5" x14ac:dyDescent="0.2">
      <c r="B1590" s="68" t="s">
        <v>3599</v>
      </c>
      <c r="C1590" s="57">
        <v>20402</v>
      </c>
      <c r="D1590" s="58" t="s">
        <v>155</v>
      </c>
      <c r="E1590" s="56" t="s">
        <v>84</v>
      </c>
      <c r="F1590" s="65" t="s">
        <v>3787</v>
      </c>
      <c r="G1590" s="65" t="s">
        <v>3802</v>
      </c>
      <c r="H1590" s="63" t="s">
        <v>3803</v>
      </c>
      <c r="I1590" s="63" t="s">
        <v>2117</v>
      </c>
      <c r="J1590" s="61">
        <v>15</v>
      </c>
      <c r="K1590" s="60">
        <v>16000</v>
      </c>
      <c r="L1590" s="60">
        <f t="shared" si="35"/>
        <v>240000</v>
      </c>
      <c r="M1590" s="55" t="s">
        <v>66</v>
      </c>
    </row>
    <row r="1591" spans="2:13" ht="25.5" x14ac:dyDescent="0.2">
      <c r="B1591" s="68" t="s">
        <v>3599</v>
      </c>
      <c r="C1591" s="57">
        <v>20402</v>
      </c>
      <c r="D1591" s="58" t="s">
        <v>155</v>
      </c>
      <c r="E1591" s="56" t="s">
        <v>3798</v>
      </c>
      <c r="F1591" s="65" t="s">
        <v>3799</v>
      </c>
      <c r="G1591" s="65" t="s">
        <v>3804</v>
      </c>
      <c r="H1591" s="63" t="s">
        <v>3805</v>
      </c>
      <c r="I1591" s="63" t="s">
        <v>2117</v>
      </c>
      <c r="J1591" s="61">
        <v>10</v>
      </c>
      <c r="K1591" s="60">
        <v>30000</v>
      </c>
      <c r="L1591" s="60">
        <f t="shared" si="35"/>
        <v>300000</v>
      </c>
      <c r="M1591" s="55" t="s">
        <v>66</v>
      </c>
    </row>
    <row r="1592" spans="2:13" ht="51" x14ac:dyDescent="0.2">
      <c r="B1592" s="68" t="s">
        <v>3599</v>
      </c>
      <c r="C1592" s="57">
        <v>20402</v>
      </c>
      <c r="D1592" s="58" t="s">
        <v>139</v>
      </c>
      <c r="E1592" s="56" t="s">
        <v>84</v>
      </c>
      <c r="F1592" s="65" t="s">
        <v>620</v>
      </c>
      <c r="G1592" s="65" t="s">
        <v>3806</v>
      </c>
      <c r="H1592" s="63" t="s">
        <v>3807</v>
      </c>
      <c r="I1592" s="63" t="s">
        <v>2117</v>
      </c>
      <c r="J1592" s="61">
        <v>42</v>
      </c>
      <c r="K1592" s="60">
        <v>45000</v>
      </c>
      <c r="L1592" s="60">
        <f t="shared" si="35"/>
        <v>1890000</v>
      </c>
      <c r="M1592" s="55" t="s">
        <v>66</v>
      </c>
    </row>
    <row r="1593" spans="2:13" ht="25.5" x14ac:dyDescent="0.2">
      <c r="B1593" s="68" t="s">
        <v>3599</v>
      </c>
      <c r="C1593" s="57">
        <v>20402</v>
      </c>
      <c r="D1593" s="58" t="s">
        <v>139</v>
      </c>
      <c r="E1593" s="56" t="s">
        <v>84</v>
      </c>
      <c r="F1593" s="65" t="s">
        <v>620</v>
      </c>
      <c r="G1593" s="65" t="s">
        <v>3808</v>
      </c>
      <c r="H1593" s="63" t="s">
        <v>3809</v>
      </c>
      <c r="I1593" s="63" t="s">
        <v>2117</v>
      </c>
      <c r="J1593" s="61">
        <v>25</v>
      </c>
      <c r="K1593" s="60">
        <v>50000</v>
      </c>
      <c r="L1593" s="60">
        <f t="shared" si="35"/>
        <v>1250000</v>
      </c>
      <c r="M1593" s="55" t="s">
        <v>66</v>
      </c>
    </row>
    <row r="1594" spans="2:13" ht="25.5" x14ac:dyDescent="0.2">
      <c r="B1594" s="68" t="s">
        <v>3599</v>
      </c>
      <c r="C1594" s="57">
        <v>20402</v>
      </c>
      <c r="D1594" s="58" t="s">
        <v>139</v>
      </c>
      <c r="E1594" s="56" t="s">
        <v>84</v>
      </c>
      <c r="F1594" s="65" t="s">
        <v>620</v>
      </c>
      <c r="G1594" s="65" t="s">
        <v>3810</v>
      </c>
      <c r="H1594" s="63" t="s">
        <v>3811</v>
      </c>
      <c r="I1594" s="63" t="s">
        <v>2117</v>
      </c>
      <c r="J1594" s="61">
        <v>10</v>
      </c>
      <c r="K1594" s="60">
        <v>50000</v>
      </c>
      <c r="L1594" s="60">
        <f t="shared" si="35"/>
        <v>500000</v>
      </c>
      <c r="M1594" s="55" t="s">
        <v>66</v>
      </c>
    </row>
    <row r="1595" spans="2:13" ht="38.25" x14ac:dyDescent="0.2">
      <c r="B1595" s="68" t="s">
        <v>3599</v>
      </c>
      <c r="C1595" s="57">
        <v>20402</v>
      </c>
      <c r="D1595" s="58" t="s">
        <v>139</v>
      </c>
      <c r="E1595" s="56" t="s">
        <v>84</v>
      </c>
      <c r="F1595" s="65" t="s">
        <v>431</v>
      </c>
      <c r="G1595" s="65" t="s">
        <v>3812</v>
      </c>
      <c r="H1595" s="63" t="s">
        <v>3813</v>
      </c>
      <c r="I1595" s="63" t="s">
        <v>2117</v>
      </c>
      <c r="J1595" s="61">
        <v>80</v>
      </c>
      <c r="K1595" s="60">
        <v>50000</v>
      </c>
      <c r="L1595" s="60">
        <f t="shared" si="35"/>
        <v>4000000</v>
      </c>
      <c r="M1595" s="55" t="s">
        <v>66</v>
      </c>
    </row>
    <row r="1596" spans="2:13" ht="25.5" x14ac:dyDescent="0.2">
      <c r="B1596" s="68" t="s">
        <v>3599</v>
      </c>
      <c r="C1596" s="57">
        <v>20402</v>
      </c>
      <c r="D1596" s="58" t="s">
        <v>169</v>
      </c>
      <c r="E1596" s="56" t="s">
        <v>94</v>
      </c>
      <c r="F1596" s="65" t="s">
        <v>623</v>
      </c>
      <c r="G1596" s="65" t="s">
        <v>3814</v>
      </c>
      <c r="H1596" s="63" t="s">
        <v>3815</v>
      </c>
      <c r="I1596" s="63" t="s">
        <v>2117</v>
      </c>
      <c r="J1596" s="61">
        <v>4000</v>
      </c>
      <c r="K1596" s="60">
        <v>650</v>
      </c>
      <c r="L1596" s="60">
        <f t="shared" si="35"/>
        <v>2600000</v>
      </c>
      <c r="M1596" s="55" t="s">
        <v>66</v>
      </c>
    </row>
    <row r="1597" spans="2:13" ht="25.5" x14ac:dyDescent="0.2">
      <c r="B1597" s="68" t="s">
        <v>3599</v>
      </c>
      <c r="C1597" s="57">
        <v>20402</v>
      </c>
      <c r="D1597" s="58" t="s">
        <v>169</v>
      </c>
      <c r="E1597" s="56" t="s">
        <v>94</v>
      </c>
      <c r="F1597" s="65" t="s">
        <v>623</v>
      </c>
      <c r="G1597" s="65" t="s">
        <v>3816</v>
      </c>
      <c r="H1597" s="63" t="s">
        <v>3817</v>
      </c>
      <c r="I1597" s="63" t="s">
        <v>2117</v>
      </c>
      <c r="J1597" s="61">
        <v>8000</v>
      </c>
      <c r="K1597" s="60">
        <v>899.75</v>
      </c>
      <c r="L1597" s="60">
        <f t="shared" si="35"/>
        <v>7198000</v>
      </c>
      <c r="M1597" s="55" t="s">
        <v>66</v>
      </c>
    </row>
    <row r="1598" spans="2:13" ht="25.5" x14ac:dyDescent="0.2">
      <c r="B1598" s="68" t="s">
        <v>3599</v>
      </c>
      <c r="C1598" s="57">
        <v>20402</v>
      </c>
      <c r="D1598" s="58" t="s">
        <v>3818</v>
      </c>
      <c r="E1598" s="56" t="s">
        <v>97</v>
      </c>
      <c r="F1598" s="65" t="s">
        <v>3356</v>
      </c>
      <c r="G1598" s="65" t="s">
        <v>3819</v>
      </c>
      <c r="H1598" s="63" t="s">
        <v>3820</v>
      </c>
      <c r="I1598" s="63" t="s">
        <v>2117</v>
      </c>
      <c r="J1598" s="61">
        <v>100</v>
      </c>
      <c r="K1598" s="60">
        <v>5000</v>
      </c>
      <c r="L1598" s="60">
        <f t="shared" si="35"/>
        <v>500000</v>
      </c>
      <c r="M1598" s="55" t="s">
        <v>66</v>
      </c>
    </row>
    <row r="1599" spans="2:13" x14ac:dyDescent="0.2">
      <c r="B1599" s="68" t="s">
        <v>3599</v>
      </c>
      <c r="C1599" s="57">
        <v>20402</v>
      </c>
      <c r="D1599" s="58" t="s">
        <v>3818</v>
      </c>
      <c r="E1599" s="56" t="s">
        <v>97</v>
      </c>
      <c r="F1599" s="65" t="s">
        <v>3356</v>
      </c>
      <c r="G1599" s="65" t="s">
        <v>3357</v>
      </c>
      <c r="H1599" s="63" t="s">
        <v>3821</v>
      </c>
      <c r="I1599" s="63" t="s">
        <v>2117</v>
      </c>
      <c r="J1599" s="61">
        <v>100</v>
      </c>
      <c r="K1599" s="60">
        <v>5000</v>
      </c>
      <c r="L1599" s="60">
        <f t="shared" si="35"/>
        <v>500000</v>
      </c>
      <c r="M1599" s="55" t="s">
        <v>66</v>
      </c>
    </row>
    <row r="1600" spans="2:13" x14ac:dyDescent="0.2">
      <c r="B1600" s="68" t="s">
        <v>3599</v>
      </c>
      <c r="C1600" s="57">
        <v>20402</v>
      </c>
      <c r="D1600" s="58" t="s">
        <v>3818</v>
      </c>
      <c r="E1600" s="56" t="s">
        <v>97</v>
      </c>
      <c r="F1600" s="65" t="s">
        <v>3356</v>
      </c>
      <c r="G1600" s="65" t="s">
        <v>3819</v>
      </c>
      <c r="H1600" s="63" t="s">
        <v>3822</v>
      </c>
      <c r="I1600" s="63" t="s">
        <v>2117</v>
      </c>
      <c r="J1600" s="61">
        <v>100</v>
      </c>
      <c r="K1600" s="60">
        <v>5000</v>
      </c>
      <c r="L1600" s="60">
        <f t="shared" si="35"/>
        <v>500000</v>
      </c>
      <c r="M1600" s="55" t="s">
        <v>66</v>
      </c>
    </row>
    <row r="1601" spans="2:13" ht="63.75" x14ac:dyDescent="0.2">
      <c r="B1601" s="68" t="s">
        <v>3599</v>
      </c>
      <c r="C1601" s="57">
        <v>29902</v>
      </c>
      <c r="D1601" s="58" t="s">
        <v>3823</v>
      </c>
      <c r="E1601" s="56" t="s">
        <v>3824</v>
      </c>
      <c r="F1601" s="65" t="s">
        <v>3825</v>
      </c>
      <c r="G1601" s="65" t="s">
        <v>3826</v>
      </c>
      <c r="H1601" s="63" t="s">
        <v>3827</v>
      </c>
      <c r="I1601" s="63" t="s">
        <v>2117</v>
      </c>
      <c r="J1601" s="61">
        <v>50</v>
      </c>
      <c r="K1601" s="60">
        <v>1000</v>
      </c>
      <c r="L1601" s="60">
        <f t="shared" si="35"/>
        <v>50000</v>
      </c>
      <c r="M1601" s="55" t="s">
        <v>66</v>
      </c>
    </row>
    <row r="1602" spans="2:13" ht="63.75" x14ac:dyDescent="0.2">
      <c r="B1602" s="68" t="s">
        <v>3599</v>
      </c>
      <c r="C1602" s="57">
        <v>29902</v>
      </c>
      <c r="D1602" s="58" t="s">
        <v>3823</v>
      </c>
      <c r="E1602" s="56" t="s">
        <v>3828</v>
      </c>
      <c r="F1602" s="65" t="s">
        <v>3825</v>
      </c>
      <c r="G1602" s="65" t="s">
        <v>3829</v>
      </c>
      <c r="H1602" s="63" t="s">
        <v>3830</v>
      </c>
      <c r="I1602" s="63" t="s">
        <v>2117</v>
      </c>
      <c r="J1602" s="61">
        <v>50</v>
      </c>
      <c r="K1602" s="60">
        <v>1000</v>
      </c>
      <c r="L1602" s="60">
        <f t="shared" si="35"/>
        <v>50000</v>
      </c>
      <c r="M1602" s="55" t="s">
        <v>66</v>
      </c>
    </row>
    <row r="1603" spans="2:13" ht="25.5" x14ac:dyDescent="0.2">
      <c r="B1603" s="68" t="s">
        <v>3599</v>
      </c>
      <c r="C1603" s="57">
        <v>29902</v>
      </c>
      <c r="D1603" s="58" t="s">
        <v>3831</v>
      </c>
      <c r="E1603" s="56" t="s">
        <v>3832</v>
      </c>
      <c r="F1603" s="65" t="s">
        <v>3833</v>
      </c>
      <c r="G1603" s="65" t="s">
        <v>3834</v>
      </c>
      <c r="H1603" s="63" t="s">
        <v>3835</v>
      </c>
      <c r="I1603" s="63" t="s">
        <v>2117</v>
      </c>
      <c r="J1603" s="61">
        <v>10</v>
      </c>
      <c r="K1603" s="60">
        <v>1000</v>
      </c>
      <c r="L1603" s="60">
        <f t="shared" si="35"/>
        <v>10000</v>
      </c>
      <c r="M1603" s="55" t="s">
        <v>66</v>
      </c>
    </row>
    <row r="1604" spans="2:13" ht="25.5" x14ac:dyDescent="0.2">
      <c r="B1604" s="68" t="s">
        <v>3599</v>
      </c>
      <c r="C1604" s="57">
        <v>29902</v>
      </c>
      <c r="D1604" s="58" t="s">
        <v>3831</v>
      </c>
      <c r="E1604" s="56" t="s">
        <v>3832</v>
      </c>
      <c r="F1604" s="65" t="s">
        <v>3833</v>
      </c>
      <c r="G1604" s="65" t="s">
        <v>3834</v>
      </c>
      <c r="H1604" s="63" t="s">
        <v>3836</v>
      </c>
      <c r="I1604" s="63" t="s">
        <v>2117</v>
      </c>
      <c r="J1604" s="61">
        <v>10</v>
      </c>
      <c r="K1604" s="60">
        <v>1000</v>
      </c>
      <c r="L1604" s="60">
        <f t="shared" si="35"/>
        <v>10000</v>
      </c>
      <c r="M1604" s="55" t="s">
        <v>66</v>
      </c>
    </row>
    <row r="1605" spans="2:13" ht="25.5" x14ac:dyDescent="0.2">
      <c r="B1605" s="68" t="s">
        <v>3599</v>
      </c>
      <c r="C1605" s="57">
        <v>29902</v>
      </c>
      <c r="D1605" s="58" t="s">
        <v>3831</v>
      </c>
      <c r="E1605" s="56" t="s">
        <v>3832</v>
      </c>
      <c r="F1605" s="65" t="s">
        <v>3833</v>
      </c>
      <c r="G1605" s="65" t="s">
        <v>3834</v>
      </c>
      <c r="H1605" s="63" t="s">
        <v>3837</v>
      </c>
      <c r="I1605" s="63" t="s">
        <v>2117</v>
      </c>
      <c r="J1605" s="61">
        <v>5</v>
      </c>
      <c r="K1605" s="60">
        <v>1000</v>
      </c>
      <c r="L1605" s="60">
        <f t="shared" si="35"/>
        <v>5000</v>
      </c>
      <c r="M1605" s="55" t="s">
        <v>66</v>
      </c>
    </row>
    <row r="1606" spans="2:13" ht="25.5" x14ac:dyDescent="0.2">
      <c r="B1606" s="68" t="s">
        <v>3599</v>
      </c>
      <c r="C1606" s="57">
        <v>29902</v>
      </c>
      <c r="D1606" s="58" t="s">
        <v>238</v>
      </c>
      <c r="E1606" s="56" t="s">
        <v>3838</v>
      </c>
      <c r="F1606" s="65" t="s">
        <v>3839</v>
      </c>
      <c r="G1606" s="65" t="s">
        <v>3840</v>
      </c>
      <c r="H1606" s="63" t="s">
        <v>3841</v>
      </c>
      <c r="I1606" s="63" t="s">
        <v>2117</v>
      </c>
      <c r="J1606" s="61">
        <v>300</v>
      </c>
      <c r="K1606" s="60">
        <v>300</v>
      </c>
      <c r="L1606" s="60">
        <f t="shared" si="35"/>
        <v>90000</v>
      </c>
      <c r="M1606" s="55" t="s">
        <v>66</v>
      </c>
    </row>
    <row r="1607" spans="2:13" x14ac:dyDescent="0.2">
      <c r="B1607" s="68" t="s">
        <v>3599</v>
      </c>
      <c r="C1607" s="57">
        <v>29902</v>
      </c>
      <c r="D1607" s="58" t="s">
        <v>3026</v>
      </c>
      <c r="E1607" s="56" t="s">
        <v>3842</v>
      </c>
      <c r="F1607" s="65"/>
      <c r="G1607" s="65"/>
      <c r="H1607" s="63" t="s">
        <v>3843</v>
      </c>
      <c r="I1607" s="63" t="s">
        <v>2117</v>
      </c>
      <c r="J1607" s="61">
        <v>3</v>
      </c>
      <c r="K1607" s="60">
        <v>15000</v>
      </c>
      <c r="L1607" s="60">
        <f t="shared" si="35"/>
        <v>45000</v>
      </c>
      <c r="M1607" s="55" t="s">
        <v>66</v>
      </c>
    </row>
    <row r="1608" spans="2:13" ht="25.5" x14ac:dyDescent="0.2">
      <c r="B1608" s="68" t="s">
        <v>3599</v>
      </c>
      <c r="C1608" s="57">
        <v>29902</v>
      </c>
      <c r="D1608" s="58" t="s">
        <v>3823</v>
      </c>
      <c r="E1608" s="56" t="s">
        <v>3844</v>
      </c>
      <c r="F1608" s="65" t="s">
        <v>3845</v>
      </c>
      <c r="G1608" s="65" t="s">
        <v>3846</v>
      </c>
      <c r="H1608" s="63" t="s">
        <v>3847</v>
      </c>
      <c r="I1608" s="63" t="s">
        <v>2117</v>
      </c>
      <c r="J1608" s="61">
        <v>4</v>
      </c>
      <c r="K1608" s="60">
        <v>1500</v>
      </c>
      <c r="L1608" s="60">
        <f t="shared" si="35"/>
        <v>6000</v>
      </c>
      <c r="M1608" s="55" t="s">
        <v>66</v>
      </c>
    </row>
    <row r="1609" spans="2:13" ht="25.5" x14ac:dyDescent="0.2">
      <c r="B1609" s="68" t="s">
        <v>3599</v>
      </c>
      <c r="C1609" s="57">
        <v>29902</v>
      </c>
      <c r="D1609" s="58" t="s">
        <v>3823</v>
      </c>
      <c r="E1609" s="56" t="s">
        <v>3848</v>
      </c>
      <c r="F1609" s="65" t="s">
        <v>3845</v>
      </c>
      <c r="G1609" s="65" t="s">
        <v>3846</v>
      </c>
      <c r="H1609" s="63" t="s">
        <v>3849</v>
      </c>
      <c r="I1609" s="63" t="s">
        <v>2117</v>
      </c>
      <c r="J1609" s="61">
        <v>5</v>
      </c>
      <c r="K1609" s="60">
        <v>1500</v>
      </c>
      <c r="L1609" s="60">
        <f t="shared" si="35"/>
        <v>7500</v>
      </c>
      <c r="M1609" s="55" t="s">
        <v>66</v>
      </c>
    </row>
    <row r="1610" spans="2:13" ht="25.5" x14ac:dyDescent="0.2">
      <c r="B1610" s="68" t="s">
        <v>3599</v>
      </c>
      <c r="C1610" s="57">
        <v>29902</v>
      </c>
      <c r="D1610" s="58" t="s">
        <v>3823</v>
      </c>
      <c r="E1610" s="56" t="s">
        <v>3848</v>
      </c>
      <c r="F1610" s="65" t="s">
        <v>3845</v>
      </c>
      <c r="G1610" s="65" t="s">
        <v>3850</v>
      </c>
      <c r="H1610" s="63" t="s">
        <v>3851</v>
      </c>
      <c r="I1610" s="63" t="s">
        <v>2117</v>
      </c>
      <c r="J1610" s="61">
        <v>5</v>
      </c>
      <c r="K1610" s="60">
        <v>2500</v>
      </c>
      <c r="L1610" s="60">
        <f t="shared" si="35"/>
        <v>12500</v>
      </c>
      <c r="M1610" s="55" t="s">
        <v>66</v>
      </c>
    </row>
    <row r="1611" spans="2:13" x14ac:dyDescent="0.2">
      <c r="B1611" s="68" t="s">
        <v>3599</v>
      </c>
      <c r="C1611" s="57">
        <v>29902</v>
      </c>
      <c r="D1611" s="58" t="s">
        <v>217</v>
      </c>
      <c r="E1611" s="56" t="s">
        <v>101</v>
      </c>
      <c r="F1611" s="65" t="s">
        <v>3852</v>
      </c>
      <c r="G1611" s="65" t="s">
        <v>3853</v>
      </c>
      <c r="H1611" s="63" t="s">
        <v>3854</v>
      </c>
      <c r="I1611" s="63" t="s">
        <v>2117</v>
      </c>
      <c r="J1611" s="61">
        <v>50</v>
      </c>
      <c r="K1611" s="60">
        <v>500</v>
      </c>
      <c r="L1611" s="60">
        <f t="shared" si="35"/>
        <v>25000</v>
      </c>
      <c r="M1611" s="55" t="s">
        <v>66</v>
      </c>
    </row>
    <row r="1612" spans="2:13" ht="25.5" x14ac:dyDescent="0.2">
      <c r="B1612" s="68" t="s">
        <v>3599</v>
      </c>
      <c r="C1612" s="57">
        <v>29902</v>
      </c>
      <c r="D1612" s="58" t="s">
        <v>238</v>
      </c>
      <c r="E1612" s="56" t="s">
        <v>3855</v>
      </c>
      <c r="F1612" s="65" t="s">
        <v>2973</v>
      </c>
      <c r="G1612" s="65" t="s">
        <v>3856</v>
      </c>
      <c r="H1612" s="63" t="s">
        <v>3857</v>
      </c>
      <c r="I1612" s="63" t="s">
        <v>2117</v>
      </c>
      <c r="J1612" s="61">
        <v>1</v>
      </c>
      <c r="K1612" s="60">
        <v>6000</v>
      </c>
      <c r="L1612" s="60">
        <f t="shared" si="35"/>
        <v>6000</v>
      </c>
      <c r="M1612" s="55" t="s">
        <v>66</v>
      </c>
    </row>
    <row r="1613" spans="2:13" ht="25.5" x14ac:dyDescent="0.2">
      <c r="B1613" s="68" t="s">
        <v>3599</v>
      </c>
      <c r="C1613" s="57">
        <v>29902</v>
      </c>
      <c r="D1613" s="58" t="s">
        <v>93</v>
      </c>
      <c r="E1613" s="56" t="s">
        <v>3858</v>
      </c>
      <c r="F1613" s="65" t="s">
        <v>3859</v>
      </c>
      <c r="G1613" s="65" t="s">
        <v>3860</v>
      </c>
      <c r="H1613" s="63" t="s">
        <v>3861</v>
      </c>
      <c r="I1613" s="63" t="s">
        <v>2117</v>
      </c>
      <c r="J1613" s="61">
        <v>2</v>
      </c>
      <c r="K1613" s="60">
        <v>35000</v>
      </c>
      <c r="L1613" s="60">
        <f t="shared" si="35"/>
        <v>70000</v>
      </c>
      <c r="M1613" s="55" t="s">
        <v>66</v>
      </c>
    </row>
    <row r="1614" spans="2:13" ht="38.25" x14ac:dyDescent="0.2">
      <c r="B1614" s="68" t="s">
        <v>3599</v>
      </c>
      <c r="C1614" s="57">
        <v>29902</v>
      </c>
      <c r="D1614" s="58" t="s">
        <v>3862</v>
      </c>
      <c r="E1614" s="56" t="s">
        <v>3863</v>
      </c>
      <c r="F1614" s="65" t="s">
        <v>3864</v>
      </c>
      <c r="G1614" s="65" t="s">
        <v>3865</v>
      </c>
      <c r="H1614" s="63" t="s">
        <v>3866</v>
      </c>
      <c r="I1614" s="63" t="s">
        <v>2117</v>
      </c>
      <c r="J1614" s="61">
        <v>1</v>
      </c>
      <c r="K1614" s="60">
        <v>100000</v>
      </c>
      <c r="L1614" s="60">
        <f t="shared" si="35"/>
        <v>100000</v>
      </c>
      <c r="M1614" s="55" t="s">
        <v>66</v>
      </c>
    </row>
    <row r="1615" spans="2:13" ht="25.5" x14ac:dyDescent="0.2">
      <c r="B1615" s="68" t="s">
        <v>3599</v>
      </c>
      <c r="C1615" s="57">
        <v>29902</v>
      </c>
      <c r="D1615" s="58" t="s">
        <v>217</v>
      </c>
      <c r="E1615" s="56" t="s">
        <v>190</v>
      </c>
      <c r="F1615" s="65" t="s">
        <v>537</v>
      </c>
      <c r="G1615" s="65" t="s">
        <v>3867</v>
      </c>
      <c r="H1615" s="63" t="s">
        <v>3868</v>
      </c>
      <c r="I1615" s="63" t="s">
        <v>2117</v>
      </c>
      <c r="J1615" s="61">
        <v>500</v>
      </c>
      <c r="K1615" s="60">
        <v>2965.38</v>
      </c>
      <c r="L1615" s="60">
        <f t="shared" si="35"/>
        <v>1482690</v>
      </c>
      <c r="M1615" s="55" t="s">
        <v>66</v>
      </c>
    </row>
    <row r="1616" spans="2:13" ht="25.5" x14ac:dyDescent="0.2">
      <c r="B1616" s="68" t="s">
        <v>3599</v>
      </c>
      <c r="C1616" s="57">
        <v>29902</v>
      </c>
      <c r="D1616" s="58" t="s">
        <v>217</v>
      </c>
      <c r="E1616" s="56" t="s">
        <v>190</v>
      </c>
      <c r="F1616" s="65">
        <v>42132203</v>
      </c>
      <c r="G1616" s="65">
        <v>90039428</v>
      </c>
      <c r="H1616" s="63" t="s">
        <v>3869</v>
      </c>
      <c r="I1616" s="63" t="s">
        <v>2117</v>
      </c>
      <c r="J1616" s="61">
        <v>500</v>
      </c>
      <c r="K1616" s="60">
        <v>2965.38</v>
      </c>
      <c r="L1616" s="60">
        <f t="shared" si="35"/>
        <v>1482690</v>
      </c>
      <c r="M1616" s="55" t="s">
        <v>66</v>
      </c>
    </row>
    <row r="1617" spans="2:13" ht="76.5" x14ac:dyDescent="0.2">
      <c r="B1617" s="68" t="s">
        <v>3599</v>
      </c>
      <c r="C1617" s="57">
        <v>29902</v>
      </c>
      <c r="D1617" s="58" t="s">
        <v>2854</v>
      </c>
      <c r="E1617" s="56" t="s">
        <v>2675</v>
      </c>
      <c r="F1617" s="65">
        <v>42131707</v>
      </c>
      <c r="G1617" s="65">
        <v>92121940</v>
      </c>
      <c r="H1617" s="63" t="s">
        <v>3870</v>
      </c>
      <c r="I1617" s="63" t="s">
        <v>2117</v>
      </c>
      <c r="J1617" s="61">
        <v>1000</v>
      </c>
      <c r="K1617" s="60">
        <v>2212.3000000000002</v>
      </c>
      <c r="L1617" s="60">
        <f t="shared" si="35"/>
        <v>2212300</v>
      </c>
      <c r="M1617" s="55" t="s">
        <v>66</v>
      </c>
    </row>
    <row r="1618" spans="2:13" ht="76.5" x14ac:dyDescent="0.2">
      <c r="B1618" s="68" t="s">
        <v>3599</v>
      </c>
      <c r="C1618" s="57">
        <v>29902</v>
      </c>
      <c r="D1618" s="58" t="s">
        <v>3831</v>
      </c>
      <c r="E1618" s="56" t="s">
        <v>3871</v>
      </c>
      <c r="F1618" s="65">
        <v>46181708</v>
      </c>
      <c r="G1618" s="65">
        <v>92044702</v>
      </c>
      <c r="H1618" s="63" t="s">
        <v>3872</v>
      </c>
      <c r="I1618" s="63" t="s">
        <v>2117</v>
      </c>
      <c r="J1618" s="61">
        <v>1000</v>
      </c>
      <c r="K1618" s="60">
        <v>2250</v>
      </c>
      <c r="L1618" s="60">
        <f t="shared" si="35"/>
        <v>2250000</v>
      </c>
      <c r="M1618" s="55" t="s">
        <v>66</v>
      </c>
    </row>
    <row r="1619" spans="2:13" ht="36.75" x14ac:dyDescent="0.2">
      <c r="B1619" s="68" t="s">
        <v>3599</v>
      </c>
      <c r="C1619" s="57">
        <v>29904</v>
      </c>
      <c r="D1619" s="58" t="s">
        <v>172</v>
      </c>
      <c r="E1619" s="56" t="s">
        <v>966</v>
      </c>
      <c r="F1619" s="65" t="s">
        <v>3194</v>
      </c>
      <c r="G1619" s="65" t="s">
        <v>3873</v>
      </c>
      <c r="H1619" s="63" t="s">
        <v>3874</v>
      </c>
      <c r="I1619" s="63" t="s">
        <v>2117</v>
      </c>
      <c r="J1619" s="61">
        <v>10000</v>
      </c>
      <c r="K1619" s="60">
        <v>23800</v>
      </c>
      <c r="L1619" s="60">
        <f t="shared" si="35"/>
        <v>238000000</v>
      </c>
      <c r="M1619" s="55" t="s">
        <v>66</v>
      </c>
    </row>
    <row r="1620" spans="2:13" ht="36.75" x14ac:dyDescent="0.2">
      <c r="B1620" s="68" t="s">
        <v>3599</v>
      </c>
      <c r="C1620" s="57">
        <v>29904</v>
      </c>
      <c r="D1620" s="58" t="s">
        <v>172</v>
      </c>
      <c r="E1620" s="56" t="s">
        <v>966</v>
      </c>
      <c r="F1620" s="65" t="s">
        <v>3194</v>
      </c>
      <c r="G1620" s="65" t="s">
        <v>3873</v>
      </c>
      <c r="H1620" s="63" t="s">
        <v>3875</v>
      </c>
      <c r="I1620" s="63" t="s">
        <v>2117</v>
      </c>
      <c r="J1620" s="61">
        <v>1800</v>
      </c>
      <c r="K1620" s="60">
        <v>23320</v>
      </c>
      <c r="L1620" s="60">
        <f t="shared" si="35"/>
        <v>41976000</v>
      </c>
      <c r="M1620" s="55" t="s">
        <v>66</v>
      </c>
    </row>
    <row r="1621" spans="2:13" ht="25.5" x14ac:dyDescent="0.2">
      <c r="B1621" s="68" t="s">
        <v>3599</v>
      </c>
      <c r="C1621" s="57">
        <v>29904</v>
      </c>
      <c r="D1621" s="58" t="s">
        <v>295</v>
      </c>
      <c r="E1621" s="56" t="s">
        <v>84</v>
      </c>
      <c r="F1621" s="65" t="s">
        <v>3876</v>
      </c>
      <c r="G1621" s="65" t="s">
        <v>3877</v>
      </c>
      <c r="H1621" s="63" t="s">
        <v>3878</v>
      </c>
      <c r="I1621" s="63" t="s">
        <v>2117</v>
      </c>
      <c r="J1621" s="61">
        <v>12000</v>
      </c>
      <c r="K1621" s="60">
        <v>19500</v>
      </c>
      <c r="L1621" s="60">
        <f t="shared" si="35"/>
        <v>234000000</v>
      </c>
      <c r="M1621" s="55" t="s">
        <v>66</v>
      </c>
    </row>
    <row r="1622" spans="2:13" ht="25.5" x14ac:dyDescent="0.2">
      <c r="B1622" s="68" t="s">
        <v>3599</v>
      </c>
      <c r="C1622" s="57">
        <v>29904</v>
      </c>
      <c r="D1622" s="58" t="s">
        <v>295</v>
      </c>
      <c r="E1622" s="56" t="s">
        <v>84</v>
      </c>
      <c r="F1622" s="65" t="s">
        <v>3879</v>
      </c>
      <c r="G1622" s="65" t="s">
        <v>3880</v>
      </c>
      <c r="H1622" s="63" t="s">
        <v>3881</v>
      </c>
      <c r="I1622" s="63" t="s">
        <v>2117</v>
      </c>
      <c r="J1622" s="61">
        <v>2000</v>
      </c>
      <c r="K1622" s="60">
        <v>19500</v>
      </c>
      <c r="L1622" s="60">
        <f t="shared" si="35"/>
        <v>39000000</v>
      </c>
      <c r="M1622" s="55" t="s">
        <v>66</v>
      </c>
    </row>
    <row r="1623" spans="2:13" ht="36.75" x14ac:dyDescent="0.2">
      <c r="B1623" s="68" t="s">
        <v>3599</v>
      </c>
      <c r="C1623" s="57">
        <v>29904</v>
      </c>
      <c r="D1623" s="58" t="s">
        <v>295</v>
      </c>
      <c r="E1623" s="56" t="s">
        <v>173</v>
      </c>
      <c r="F1623" s="65" t="s">
        <v>2712</v>
      </c>
      <c r="G1623" s="65" t="s">
        <v>3882</v>
      </c>
      <c r="H1623" s="63" t="s">
        <v>3883</v>
      </c>
      <c r="I1623" s="63" t="s">
        <v>2117</v>
      </c>
      <c r="J1623" s="61">
        <v>17500</v>
      </c>
      <c r="K1623" s="60">
        <v>3900</v>
      </c>
      <c r="L1623" s="60">
        <f t="shared" si="35"/>
        <v>68250000</v>
      </c>
      <c r="M1623" s="55" t="s">
        <v>66</v>
      </c>
    </row>
    <row r="1624" spans="2:13" ht="36.75" x14ac:dyDescent="0.2">
      <c r="B1624" s="68" t="s">
        <v>3599</v>
      </c>
      <c r="C1624" s="57">
        <v>29904</v>
      </c>
      <c r="D1624" s="58" t="s">
        <v>279</v>
      </c>
      <c r="E1624" s="56" t="s">
        <v>87</v>
      </c>
      <c r="F1624" s="65" t="s">
        <v>2715</v>
      </c>
      <c r="G1624" s="65" t="s">
        <v>3884</v>
      </c>
      <c r="H1624" s="63" t="s">
        <v>3885</v>
      </c>
      <c r="I1624" s="63" t="s">
        <v>2117</v>
      </c>
      <c r="J1624" s="61">
        <v>2000</v>
      </c>
      <c r="K1624" s="60">
        <v>32500</v>
      </c>
      <c r="L1624" s="60">
        <f t="shared" si="35"/>
        <v>65000000</v>
      </c>
      <c r="M1624" s="55" t="s">
        <v>66</v>
      </c>
    </row>
    <row r="1625" spans="2:13" ht="36.75" x14ac:dyDescent="0.2">
      <c r="B1625" s="68" t="s">
        <v>3599</v>
      </c>
      <c r="C1625" s="57">
        <v>29904</v>
      </c>
      <c r="D1625" s="58" t="s">
        <v>279</v>
      </c>
      <c r="E1625" s="56" t="s">
        <v>87</v>
      </c>
      <c r="F1625" s="65" t="s">
        <v>3886</v>
      </c>
      <c r="G1625" s="65" t="s">
        <v>3887</v>
      </c>
      <c r="H1625" s="63" t="s">
        <v>3888</v>
      </c>
      <c r="I1625" s="63" t="s">
        <v>2117</v>
      </c>
      <c r="J1625" s="61">
        <v>350</v>
      </c>
      <c r="K1625" s="60">
        <v>32500</v>
      </c>
      <c r="L1625" s="60">
        <f t="shared" si="35"/>
        <v>11375000</v>
      </c>
      <c r="M1625" s="55" t="s">
        <v>66</v>
      </c>
    </row>
    <row r="1626" spans="2:13" ht="36.75" x14ac:dyDescent="0.2">
      <c r="B1626" s="68" t="s">
        <v>3599</v>
      </c>
      <c r="C1626" s="57">
        <v>29904</v>
      </c>
      <c r="D1626" s="58" t="s">
        <v>975</v>
      </c>
      <c r="E1626" s="56" t="s">
        <v>159</v>
      </c>
      <c r="F1626" s="65" t="s">
        <v>3889</v>
      </c>
      <c r="G1626" s="65" t="s">
        <v>3890</v>
      </c>
      <c r="H1626" s="63" t="s">
        <v>3891</v>
      </c>
      <c r="I1626" s="63" t="s">
        <v>2117</v>
      </c>
      <c r="J1626" s="61">
        <v>2000</v>
      </c>
      <c r="K1626" s="60">
        <v>4950</v>
      </c>
      <c r="L1626" s="60">
        <f t="shared" si="35"/>
        <v>9900000</v>
      </c>
      <c r="M1626" s="55" t="s">
        <v>66</v>
      </c>
    </row>
    <row r="1627" spans="2:13" ht="36.75" x14ac:dyDescent="0.2">
      <c r="B1627" s="68" t="s">
        <v>3599</v>
      </c>
      <c r="C1627" s="57">
        <v>29904</v>
      </c>
      <c r="D1627" s="58" t="s">
        <v>185</v>
      </c>
      <c r="E1627" s="56" t="s">
        <v>166</v>
      </c>
      <c r="F1627" s="65" t="s">
        <v>2714</v>
      </c>
      <c r="G1627" s="65" t="s">
        <v>3892</v>
      </c>
      <c r="H1627" s="63" t="s">
        <v>3893</v>
      </c>
      <c r="I1627" s="63" t="s">
        <v>2117</v>
      </c>
      <c r="J1627" s="61">
        <v>2000</v>
      </c>
      <c r="K1627" s="60">
        <v>33500</v>
      </c>
      <c r="L1627" s="60">
        <f t="shared" si="35"/>
        <v>67000000</v>
      </c>
      <c r="M1627" s="55" t="s">
        <v>66</v>
      </c>
    </row>
    <row r="1628" spans="2:13" ht="36.75" x14ac:dyDescent="0.2">
      <c r="B1628" s="68" t="s">
        <v>3599</v>
      </c>
      <c r="C1628" s="57">
        <v>29904</v>
      </c>
      <c r="D1628" s="58" t="s">
        <v>185</v>
      </c>
      <c r="E1628" s="56" t="s">
        <v>166</v>
      </c>
      <c r="F1628" s="65" t="s">
        <v>2714</v>
      </c>
      <c r="G1628" s="65" t="s">
        <v>3894</v>
      </c>
      <c r="H1628" s="63" t="s">
        <v>3895</v>
      </c>
      <c r="I1628" s="63" t="s">
        <v>2117</v>
      </c>
      <c r="J1628" s="61">
        <v>250</v>
      </c>
      <c r="K1628" s="60">
        <v>33500</v>
      </c>
      <c r="L1628" s="60">
        <f t="shared" si="35"/>
        <v>8375000</v>
      </c>
      <c r="M1628" s="55" t="s">
        <v>66</v>
      </c>
    </row>
    <row r="1629" spans="2:13" ht="38.25" x14ac:dyDescent="0.2">
      <c r="B1629" s="68" t="s">
        <v>3599</v>
      </c>
      <c r="C1629" s="57">
        <v>29906</v>
      </c>
      <c r="D1629" s="58" t="s">
        <v>169</v>
      </c>
      <c r="E1629" s="56" t="s">
        <v>97</v>
      </c>
      <c r="F1629" s="65" t="s">
        <v>3424</v>
      </c>
      <c r="G1629" s="65" t="s">
        <v>3894</v>
      </c>
      <c r="H1629" s="63" t="s">
        <v>3896</v>
      </c>
      <c r="I1629" s="63" t="s">
        <v>2117</v>
      </c>
      <c r="J1629" s="61">
        <v>600</v>
      </c>
      <c r="K1629" s="60">
        <v>731000</v>
      </c>
      <c r="L1629" s="60">
        <f t="shared" si="35"/>
        <v>438600000</v>
      </c>
      <c r="M1629" s="55" t="s">
        <v>66</v>
      </c>
    </row>
    <row r="1630" spans="2:13" ht="36.75" x14ac:dyDescent="0.2">
      <c r="B1630" s="68" t="s">
        <v>3599</v>
      </c>
      <c r="C1630" s="57">
        <v>29906</v>
      </c>
      <c r="D1630" s="58" t="s">
        <v>238</v>
      </c>
      <c r="E1630" s="56" t="s">
        <v>3897</v>
      </c>
      <c r="F1630" s="65" t="s">
        <v>3898</v>
      </c>
      <c r="G1630" s="65" t="s">
        <v>3899</v>
      </c>
      <c r="H1630" s="63" t="s">
        <v>3900</v>
      </c>
      <c r="I1630" s="63" t="s">
        <v>2117</v>
      </c>
      <c r="J1630" s="61">
        <v>600</v>
      </c>
      <c r="K1630" s="60">
        <v>1004000</v>
      </c>
      <c r="L1630" s="60">
        <f t="shared" si="35"/>
        <v>602400000</v>
      </c>
      <c r="M1630" s="55" t="s">
        <v>66</v>
      </c>
    </row>
    <row r="1631" spans="2:13" ht="36.75" x14ac:dyDescent="0.2">
      <c r="B1631" s="68" t="s">
        <v>3599</v>
      </c>
      <c r="C1631" s="57">
        <v>29906</v>
      </c>
      <c r="D1631" s="58" t="s">
        <v>238</v>
      </c>
      <c r="E1631" s="56" t="s">
        <v>3897</v>
      </c>
      <c r="F1631" s="65" t="s">
        <v>3898</v>
      </c>
      <c r="G1631" s="65" t="s">
        <v>3899</v>
      </c>
      <c r="H1631" s="63" t="s">
        <v>3901</v>
      </c>
      <c r="I1631" s="63" t="s">
        <v>2117</v>
      </c>
      <c r="J1631" s="61">
        <v>250</v>
      </c>
      <c r="K1631" s="60">
        <v>1004000</v>
      </c>
      <c r="L1631" s="60">
        <f t="shared" si="35"/>
        <v>251000000</v>
      </c>
      <c r="M1631" s="55" t="s">
        <v>66</v>
      </c>
    </row>
    <row r="1632" spans="2:13" ht="100.5" x14ac:dyDescent="0.2">
      <c r="B1632" s="68" t="s">
        <v>3599</v>
      </c>
      <c r="C1632" s="57">
        <v>29906</v>
      </c>
      <c r="D1632" s="58" t="s">
        <v>238</v>
      </c>
      <c r="E1632" s="56" t="s">
        <v>3902</v>
      </c>
      <c r="F1632" s="65" t="s">
        <v>3903</v>
      </c>
      <c r="G1632" s="65" t="s">
        <v>3904</v>
      </c>
      <c r="H1632" s="63" t="s">
        <v>3905</v>
      </c>
      <c r="I1632" s="63" t="s">
        <v>2117</v>
      </c>
      <c r="J1632" s="61">
        <v>600</v>
      </c>
      <c r="K1632" s="60">
        <v>178137</v>
      </c>
      <c r="L1632" s="60">
        <f t="shared" si="35"/>
        <v>106882200</v>
      </c>
      <c r="M1632" s="55" t="s">
        <v>66</v>
      </c>
    </row>
    <row r="1633" spans="2:13" x14ac:dyDescent="0.2">
      <c r="B1633" s="68" t="s">
        <v>3599</v>
      </c>
      <c r="C1633" s="57">
        <v>29906</v>
      </c>
      <c r="D1633" s="58" t="s">
        <v>238</v>
      </c>
      <c r="E1633" s="56" t="s">
        <v>3902</v>
      </c>
      <c r="F1633" s="65" t="s">
        <v>3903</v>
      </c>
      <c r="G1633" s="65" t="s">
        <v>3906</v>
      </c>
      <c r="H1633" s="63" t="s">
        <v>3907</v>
      </c>
      <c r="I1633" s="63" t="s">
        <v>2117</v>
      </c>
      <c r="J1633" s="61">
        <v>1</v>
      </c>
      <c r="K1633" s="60">
        <v>11640000</v>
      </c>
      <c r="L1633" s="60">
        <f t="shared" si="35"/>
        <v>11640000</v>
      </c>
      <c r="M1633" s="55" t="s">
        <v>66</v>
      </c>
    </row>
    <row r="1634" spans="2:13" ht="63.75" x14ac:dyDescent="0.2">
      <c r="B1634" s="68" t="s">
        <v>3599</v>
      </c>
      <c r="C1634" s="57">
        <v>29906</v>
      </c>
      <c r="D1634" s="58" t="s">
        <v>875</v>
      </c>
      <c r="E1634" s="56" t="s">
        <v>3908</v>
      </c>
      <c r="F1634" s="65" t="s">
        <v>3909</v>
      </c>
      <c r="G1634" s="65" t="s">
        <v>3910</v>
      </c>
      <c r="H1634" s="63" t="s">
        <v>3911</v>
      </c>
      <c r="I1634" s="63" t="s">
        <v>2117</v>
      </c>
      <c r="J1634" s="61">
        <v>250</v>
      </c>
      <c r="K1634" s="60">
        <v>192983</v>
      </c>
      <c r="L1634" s="60">
        <f t="shared" si="35"/>
        <v>48245750</v>
      </c>
      <c r="M1634" s="55" t="s">
        <v>66</v>
      </c>
    </row>
    <row r="1635" spans="2:13" ht="62.25" x14ac:dyDescent="0.2">
      <c r="B1635" s="68" t="s">
        <v>3599</v>
      </c>
      <c r="C1635" s="57">
        <v>29906</v>
      </c>
      <c r="D1635" s="58" t="s">
        <v>178</v>
      </c>
      <c r="E1635" s="56" t="s">
        <v>84</v>
      </c>
      <c r="F1635" s="65" t="s">
        <v>3912</v>
      </c>
      <c r="G1635" s="65" t="s">
        <v>3913</v>
      </c>
      <c r="H1635" s="63" t="s">
        <v>3914</v>
      </c>
      <c r="I1635" s="63" t="s">
        <v>2117</v>
      </c>
      <c r="J1635" s="61">
        <v>75000</v>
      </c>
      <c r="K1635" s="60">
        <v>480</v>
      </c>
      <c r="L1635" s="60">
        <f t="shared" si="35"/>
        <v>36000000</v>
      </c>
      <c r="M1635" s="55" t="s">
        <v>66</v>
      </c>
    </row>
    <row r="1636" spans="2:13" ht="51" x14ac:dyDescent="0.2">
      <c r="B1636" s="68" t="s">
        <v>3599</v>
      </c>
      <c r="C1636" s="57">
        <v>29906</v>
      </c>
      <c r="D1636" s="58" t="s">
        <v>178</v>
      </c>
      <c r="E1636" s="56" t="s">
        <v>159</v>
      </c>
      <c r="F1636" s="65" t="s">
        <v>3915</v>
      </c>
      <c r="G1636" s="65" t="s">
        <v>3916</v>
      </c>
      <c r="H1636" s="63" t="s">
        <v>3917</v>
      </c>
      <c r="I1636" s="63" t="s">
        <v>2117</v>
      </c>
      <c r="J1636" s="61">
        <v>51000</v>
      </c>
      <c r="K1636" s="60">
        <v>408</v>
      </c>
      <c r="L1636" s="60">
        <f t="shared" si="35"/>
        <v>20808000</v>
      </c>
      <c r="M1636" s="55" t="s">
        <v>66</v>
      </c>
    </row>
    <row r="1637" spans="2:13" ht="38.25" x14ac:dyDescent="0.2">
      <c r="B1637" s="68" t="s">
        <v>3599</v>
      </c>
      <c r="C1637" s="57">
        <v>29906</v>
      </c>
      <c r="D1637" s="58" t="s">
        <v>178</v>
      </c>
      <c r="E1637" s="56" t="s">
        <v>186</v>
      </c>
      <c r="F1637" s="65" t="s">
        <v>3912</v>
      </c>
      <c r="G1637" s="65" t="s">
        <v>3918</v>
      </c>
      <c r="H1637" s="63" t="s">
        <v>3919</v>
      </c>
      <c r="I1637" s="63" t="s">
        <v>2117</v>
      </c>
      <c r="J1637" s="61">
        <v>66000</v>
      </c>
      <c r="K1637" s="60">
        <v>269</v>
      </c>
      <c r="L1637" s="60">
        <f t="shared" si="35"/>
        <v>17754000</v>
      </c>
      <c r="M1637" s="55" t="s">
        <v>66</v>
      </c>
    </row>
    <row r="1638" spans="2:13" ht="75" x14ac:dyDescent="0.2">
      <c r="B1638" s="68" t="s">
        <v>3599</v>
      </c>
      <c r="C1638" s="57">
        <v>29906</v>
      </c>
      <c r="D1638" s="58" t="s">
        <v>178</v>
      </c>
      <c r="E1638" s="56" t="s">
        <v>84</v>
      </c>
      <c r="F1638" s="65" t="s">
        <v>3912</v>
      </c>
      <c r="G1638" s="65" t="s">
        <v>3920</v>
      </c>
      <c r="H1638" s="63" t="s">
        <v>3921</v>
      </c>
      <c r="I1638" s="63" t="s">
        <v>2117</v>
      </c>
      <c r="J1638" s="61">
        <v>50000</v>
      </c>
      <c r="K1638" s="60">
        <v>370</v>
      </c>
      <c r="L1638" s="60">
        <f t="shared" si="35"/>
        <v>18500000</v>
      </c>
      <c r="M1638" s="55" t="s">
        <v>66</v>
      </c>
    </row>
    <row r="1639" spans="2:13" ht="62.25" x14ac:dyDescent="0.2">
      <c r="B1639" s="68" t="s">
        <v>3599</v>
      </c>
      <c r="C1639" s="57">
        <v>29906</v>
      </c>
      <c r="D1639" s="58" t="s">
        <v>178</v>
      </c>
      <c r="E1639" s="56" t="s">
        <v>263</v>
      </c>
      <c r="F1639" s="65" t="s">
        <v>3915</v>
      </c>
      <c r="G1639" s="65" t="s">
        <v>3922</v>
      </c>
      <c r="H1639" s="63" t="s">
        <v>3923</v>
      </c>
      <c r="I1639" s="63" t="s">
        <v>2117</v>
      </c>
      <c r="J1639" s="61">
        <v>75000</v>
      </c>
      <c r="K1639" s="60">
        <v>1080</v>
      </c>
      <c r="L1639" s="60">
        <f t="shared" si="35"/>
        <v>81000000</v>
      </c>
      <c r="M1639" s="55" t="s">
        <v>66</v>
      </c>
    </row>
    <row r="1640" spans="2:13" ht="100.5" x14ac:dyDescent="0.2">
      <c r="B1640" s="68" t="s">
        <v>3599</v>
      </c>
      <c r="C1640" s="57">
        <v>29906</v>
      </c>
      <c r="D1640" s="58" t="s">
        <v>238</v>
      </c>
      <c r="E1640" s="56" t="s">
        <v>3924</v>
      </c>
      <c r="F1640" s="65" t="s">
        <v>3925</v>
      </c>
      <c r="G1640" s="65" t="s">
        <v>3926</v>
      </c>
      <c r="H1640" s="63" t="s">
        <v>3927</v>
      </c>
      <c r="I1640" s="63" t="s">
        <v>2117</v>
      </c>
      <c r="J1640" s="61">
        <v>1000</v>
      </c>
      <c r="K1640" s="60">
        <v>58489</v>
      </c>
      <c r="L1640" s="60">
        <f t="shared" si="35"/>
        <v>58489000</v>
      </c>
      <c r="M1640" s="55" t="s">
        <v>66</v>
      </c>
    </row>
    <row r="1641" spans="2:13" ht="75" x14ac:dyDescent="0.2">
      <c r="B1641" s="68" t="s">
        <v>3599</v>
      </c>
      <c r="C1641" s="57">
        <v>29906</v>
      </c>
      <c r="D1641" s="58" t="s">
        <v>127</v>
      </c>
      <c r="E1641" s="56" t="s">
        <v>97</v>
      </c>
      <c r="F1641" s="65" t="s">
        <v>3928</v>
      </c>
      <c r="G1641" s="65" t="s">
        <v>3929</v>
      </c>
      <c r="H1641" s="63" t="s">
        <v>3930</v>
      </c>
      <c r="I1641" s="63" t="s">
        <v>2117</v>
      </c>
      <c r="J1641" s="61">
        <v>1000</v>
      </c>
      <c r="K1641" s="60">
        <v>20486</v>
      </c>
      <c r="L1641" s="60">
        <f t="shared" si="35"/>
        <v>20486000</v>
      </c>
      <c r="M1641" s="55" t="s">
        <v>66</v>
      </c>
    </row>
    <row r="1642" spans="2:13" ht="75" x14ac:dyDescent="0.2">
      <c r="B1642" s="68" t="s">
        <v>3599</v>
      </c>
      <c r="C1642" s="57">
        <v>29906</v>
      </c>
      <c r="D1642" s="58" t="s">
        <v>185</v>
      </c>
      <c r="E1642" s="56" t="s">
        <v>84</v>
      </c>
      <c r="F1642" s="65" t="s">
        <v>3931</v>
      </c>
      <c r="G1642" s="65" t="s">
        <v>3932</v>
      </c>
      <c r="H1642" s="63" t="s">
        <v>3933</v>
      </c>
      <c r="I1642" s="63" t="s">
        <v>2117</v>
      </c>
      <c r="J1642" s="61">
        <v>250</v>
      </c>
      <c r="K1642" s="60">
        <v>56411</v>
      </c>
      <c r="L1642" s="60">
        <f t="shared" si="35"/>
        <v>14102750</v>
      </c>
      <c r="M1642" s="55" t="s">
        <v>66</v>
      </c>
    </row>
    <row r="1643" spans="2:13" ht="36.75" x14ac:dyDescent="0.2">
      <c r="B1643" s="68" t="s">
        <v>3599</v>
      </c>
      <c r="C1643" s="57">
        <v>29906</v>
      </c>
      <c r="D1643" s="58" t="s">
        <v>158</v>
      </c>
      <c r="E1643" s="56" t="s">
        <v>84</v>
      </c>
      <c r="F1643" s="65" t="s">
        <v>3934</v>
      </c>
      <c r="G1643" s="65" t="s">
        <v>3935</v>
      </c>
      <c r="H1643" s="63" t="s">
        <v>3936</v>
      </c>
      <c r="I1643" s="63" t="s">
        <v>2117</v>
      </c>
      <c r="J1643" s="61">
        <v>250</v>
      </c>
      <c r="K1643" s="60">
        <v>40972</v>
      </c>
      <c r="L1643" s="60">
        <f t="shared" ref="L1643:L1669" si="36">J1643*K1643</f>
        <v>10243000</v>
      </c>
      <c r="M1643" s="55" t="s">
        <v>66</v>
      </c>
    </row>
    <row r="1644" spans="2:13" ht="25.5" x14ac:dyDescent="0.2">
      <c r="B1644" s="68" t="s">
        <v>3599</v>
      </c>
      <c r="C1644" s="57">
        <v>29999</v>
      </c>
      <c r="D1644" s="58" t="s">
        <v>238</v>
      </c>
      <c r="E1644" s="56" t="s">
        <v>3937</v>
      </c>
      <c r="F1644" s="65" t="s">
        <v>3938</v>
      </c>
      <c r="G1644" s="65" t="s">
        <v>3939</v>
      </c>
      <c r="H1644" s="63" t="s">
        <v>3940</v>
      </c>
      <c r="I1644" s="63" t="s">
        <v>2117</v>
      </c>
      <c r="J1644" s="61">
        <v>10000</v>
      </c>
      <c r="K1644" s="60">
        <v>300</v>
      </c>
      <c r="L1644" s="60">
        <f t="shared" si="36"/>
        <v>3000000</v>
      </c>
      <c r="M1644" s="55" t="s">
        <v>66</v>
      </c>
    </row>
    <row r="1645" spans="2:13" ht="51" x14ac:dyDescent="0.2">
      <c r="B1645" s="68" t="s">
        <v>3599</v>
      </c>
      <c r="C1645" s="57">
        <v>29999</v>
      </c>
      <c r="D1645" s="58" t="s">
        <v>295</v>
      </c>
      <c r="E1645" s="56" t="s">
        <v>133</v>
      </c>
      <c r="F1645" s="65" t="s">
        <v>3941</v>
      </c>
      <c r="G1645" s="65" t="s">
        <v>3942</v>
      </c>
      <c r="H1645" s="63" t="s">
        <v>3943</v>
      </c>
      <c r="I1645" s="63" t="s">
        <v>2117</v>
      </c>
      <c r="J1645" s="61">
        <v>40000</v>
      </c>
      <c r="K1645" s="60">
        <v>250</v>
      </c>
      <c r="L1645" s="60">
        <f t="shared" si="36"/>
        <v>10000000</v>
      </c>
      <c r="M1645" s="55" t="s">
        <v>66</v>
      </c>
    </row>
    <row r="1646" spans="2:13" ht="51" x14ac:dyDescent="0.2">
      <c r="B1646" s="68" t="s">
        <v>3599</v>
      </c>
      <c r="C1646" s="57">
        <v>29999</v>
      </c>
      <c r="D1646" s="58" t="s">
        <v>630</v>
      </c>
      <c r="E1646" s="56" t="s">
        <v>3944</v>
      </c>
      <c r="F1646" s="65" t="s">
        <v>3945</v>
      </c>
      <c r="G1646" s="65" t="s">
        <v>3946</v>
      </c>
      <c r="H1646" s="63" t="s">
        <v>3947</v>
      </c>
      <c r="I1646" s="63" t="s">
        <v>2117</v>
      </c>
      <c r="J1646" s="61">
        <v>40000</v>
      </c>
      <c r="K1646" s="60">
        <v>46.56</v>
      </c>
      <c r="L1646" s="60">
        <f t="shared" si="36"/>
        <v>1862400</v>
      </c>
      <c r="M1646" s="55" t="s">
        <v>66</v>
      </c>
    </row>
    <row r="1647" spans="2:13" ht="102" x14ac:dyDescent="0.2">
      <c r="B1647" s="68" t="s">
        <v>3599</v>
      </c>
      <c r="C1647" s="57">
        <v>50102</v>
      </c>
      <c r="D1647" s="58" t="s">
        <v>80</v>
      </c>
      <c r="E1647" s="56" t="s">
        <v>87</v>
      </c>
      <c r="F1647" s="65" t="s">
        <v>3948</v>
      </c>
      <c r="G1647" s="65" t="s">
        <v>3949</v>
      </c>
      <c r="H1647" s="63" t="s">
        <v>3950</v>
      </c>
      <c r="I1647" s="63" t="s">
        <v>2117</v>
      </c>
      <c r="J1647" s="61">
        <v>8</v>
      </c>
      <c r="K1647" s="60">
        <v>25491600</v>
      </c>
      <c r="L1647" s="60">
        <f t="shared" si="36"/>
        <v>203932800</v>
      </c>
      <c r="M1647" s="55" t="s">
        <v>70</v>
      </c>
    </row>
    <row r="1648" spans="2:13" ht="100.5" x14ac:dyDescent="0.2">
      <c r="B1648" s="68" t="s">
        <v>3599</v>
      </c>
      <c r="C1648" s="57">
        <v>50102</v>
      </c>
      <c r="D1648" s="58" t="s">
        <v>80</v>
      </c>
      <c r="E1648" s="56" t="s">
        <v>87</v>
      </c>
      <c r="F1648" s="65" t="s">
        <v>3948</v>
      </c>
      <c r="G1648" s="65" t="s">
        <v>3949</v>
      </c>
      <c r="H1648" s="63" t="s">
        <v>3951</v>
      </c>
      <c r="I1648" s="63" t="s">
        <v>2117</v>
      </c>
      <c r="J1648" s="61">
        <v>3</v>
      </c>
      <c r="K1648" s="60">
        <v>28710060</v>
      </c>
      <c r="L1648" s="60">
        <f t="shared" si="36"/>
        <v>86130180</v>
      </c>
      <c r="M1648" s="55" t="s">
        <v>70</v>
      </c>
    </row>
    <row r="1649" spans="2:13" ht="87.75" x14ac:dyDescent="0.2">
      <c r="B1649" s="68" t="s">
        <v>3599</v>
      </c>
      <c r="C1649" s="57">
        <v>50102</v>
      </c>
      <c r="D1649" s="58" t="s">
        <v>80</v>
      </c>
      <c r="E1649" s="56" t="s">
        <v>87</v>
      </c>
      <c r="F1649" s="65" t="s">
        <v>3948</v>
      </c>
      <c r="G1649" s="65" t="s">
        <v>3949</v>
      </c>
      <c r="H1649" s="63" t="s">
        <v>3952</v>
      </c>
      <c r="I1649" s="63" t="s">
        <v>2117</v>
      </c>
      <c r="J1649" s="61">
        <v>10</v>
      </c>
      <c r="K1649" s="60">
        <v>20661000</v>
      </c>
      <c r="L1649" s="60">
        <f t="shared" si="36"/>
        <v>206610000</v>
      </c>
      <c r="M1649" s="55" t="s">
        <v>70</v>
      </c>
    </row>
    <row r="1650" spans="2:13" ht="62.25" x14ac:dyDescent="0.2">
      <c r="B1650" s="68" t="s">
        <v>3599</v>
      </c>
      <c r="C1650" s="57">
        <v>50102</v>
      </c>
      <c r="D1650" s="58" t="s">
        <v>80</v>
      </c>
      <c r="E1650" s="56" t="s">
        <v>87</v>
      </c>
      <c r="F1650" s="65" t="s">
        <v>3948</v>
      </c>
      <c r="G1650" s="65" t="s">
        <v>3953</v>
      </c>
      <c r="H1650" s="63" t="s">
        <v>3954</v>
      </c>
      <c r="I1650" s="63" t="s">
        <v>2117</v>
      </c>
      <c r="J1650" s="61">
        <v>4</v>
      </c>
      <c r="K1650" s="60">
        <v>18129300</v>
      </c>
      <c r="L1650" s="60">
        <f t="shared" si="36"/>
        <v>72517200</v>
      </c>
      <c r="M1650" s="55" t="s">
        <v>70</v>
      </c>
    </row>
    <row r="1651" spans="2:13" ht="63.75" x14ac:dyDescent="0.2">
      <c r="B1651" s="68" t="s">
        <v>3599</v>
      </c>
      <c r="C1651" s="57">
        <v>50102</v>
      </c>
      <c r="D1651" s="58" t="s">
        <v>80</v>
      </c>
      <c r="E1651" s="56" t="s">
        <v>87</v>
      </c>
      <c r="F1651" s="65" t="s">
        <v>3218</v>
      </c>
      <c r="G1651" s="65" t="s">
        <v>3219</v>
      </c>
      <c r="H1651" s="63" t="s">
        <v>3955</v>
      </c>
      <c r="I1651" s="63" t="s">
        <v>2117</v>
      </c>
      <c r="J1651" s="61">
        <v>1</v>
      </c>
      <c r="K1651" s="60">
        <v>30467700</v>
      </c>
      <c r="L1651" s="60">
        <f t="shared" si="36"/>
        <v>30467700</v>
      </c>
      <c r="M1651" s="55" t="s">
        <v>70</v>
      </c>
    </row>
    <row r="1652" spans="2:13" ht="75" x14ac:dyDescent="0.2">
      <c r="B1652" s="68" t="s">
        <v>3599</v>
      </c>
      <c r="C1652" s="57">
        <v>50102</v>
      </c>
      <c r="D1652" s="58" t="s">
        <v>80</v>
      </c>
      <c r="E1652" s="56" t="s">
        <v>87</v>
      </c>
      <c r="F1652" s="65" t="s">
        <v>3948</v>
      </c>
      <c r="G1652" s="65" t="s">
        <v>3956</v>
      </c>
      <c r="H1652" s="63" t="s">
        <v>3957</v>
      </c>
      <c r="I1652" s="63" t="s">
        <v>2117</v>
      </c>
      <c r="J1652" s="61">
        <v>2</v>
      </c>
      <c r="K1652" s="60">
        <v>49004400</v>
      </c>
      <c r="L1652" s="60">
        <f t="shared" si="36"/>
        <v>98008800</v>
      </c>
      <c r="M1652" s="55" t="s">
        <v>70</v>
      </c>
    </row>
    <row r="1653" spans="2:13" ht="75" x14ac:dyDescent="0.2">
      <c r="B1653" s="68" t="s">
        <v>3599</v>
      </c>
      <c r="C1653" s="57">
        <v>50102</v>
      </c>
      <c r="D1653" s="58" t="s">
        <v>80</v>
      </c>
      <c r="E1653" s="56" t="s">
        <v>87</v>
      </c>
      <c r="F1653" s="65" t="s">
        <v>3948</v>
      </c>
      <c r="G1653" s="65" t="s">
        <v>3956</v>
      </c>
      <c r="H1653" s="63" t="s">
        <v>3958</v>
      </c>
      <c r="I1653" s="63" t="s">
        <v>2117</v>
      </c>
      <c r="J1653" s="61">
        <v>1</v>
      </c>
      <c r="K1653" s="60">
        <v>84215400</v>
      </c>
      <c r="L1653" s="60">
        <f t="shared" si="36"/>
        <v>84215400</v>
      </c>
      <c r="M1653" s="55" t="s">
        <v>70</v>
      </c>
    </row>
    <row r="1654" spans="2:13" ht="100.5" x14ac:dyDescent="0.2">
      <c r="B1654" s="68" t="s">
        <v>3599</v>
      </c>
      <c r="C1654" s="57">
        <v>50102</v>
      </c>
      <c r="D1654" s="58" t="s">
        <v>80</v>
      </c>
      <c r="E1654" s="56" t="s">
        <v>870</v>
      </c>
      <c r="F1654" s="65" t="s">
        <v>3221</v>
      </c>
      <c r="G1654" s="65" t="s">
        <v>3959</v>
      </c>
      <c r="H1654" s="63" t="s">
        <v>3960</v>
      </c>
      <c r="I1654" s="63" t="s">
        <v>2117</v>
      </c>
      <c r="J1654" s="61">
        <v>5</v>
      </c>
      <c r="K1654" s="60">
        <v>6954900</v>
      </c>
      <c r="L1654" s="60">
        <f t="shared" si="36"/>
        <v>34774500</v>
      </c>
      <c r="M1654" s="55" t="s">
        <v>70</v>
      </c>
    </row>
    <row r="1655" spans="2:13" ht="51" x14ac:dyDescent="0.2">
      <c r="B1655" s="68" t="s">
        <v>3599</v>
      </c>
      <c r="C1655" s="57">
        <v>50102</v>
      </c>
      <c r="D1655" s="58" t="s">
        <v>80</v>
      </c>
      <c r="E1655" s="56" t="s">
        <v>870</v>
      </c>
      <c r="F1655" s="65" t="s">
        <v>3221</v>
      </c>
      <c r="G1655" s="65" t="s">
        <v>3961</v>
      </c>
      <c r="H1655" s="63" t="s">
        <v>3962</v>
      </c>
      <c r="I1655" s="63" t="s">
        <v>2117</v>
      </c>
      <c r="J1655" s="61">
        <v>3</v>
      </c>
      <c r="K1655" s="60">
        <v>15521940</v>
      </c>
      <c r="L1655" s="60">
        <f t="shared" si="36"/>
        <v>46565820</v>
      </c>
      <c r="M1655" s="55" t="s">
        <v>70</v>
      </c>
    </row>
    <row r="1656" spans="2:13" ht="25.5" x14ac:dyDescent="0.2">
      <c r="B1656" s="68" t="s">
        <v>3599</v>
      </c>
      <c r="C1656" s="57">
        <v>50102</v>
      </c>
      <c r="D1656" s="58" t="s">
        <v>80</v>
      </c>
      <c r="E1656" s="56" t="s">
        <v>166</v>
      </c>
      <c r="F1656" s="65" t="s">
        <v>3215</v>
      </c>
      <c r="G1656" s="65" t="s">
        <v>3963</v>
      </c>
      <c r="H1656" s="63" t="s">
        <v>3964</v>
      </c>
      <c r="I1656" s="63" t="s">
        <v>2117</v>
      </c>
      <c r="J1656" s="61">
        <v>1</v>
      </c>
      <c r="K1656" s="60">
        <v>145500000</v>
      </c>
      <c r="L1656" s="60">
        <f t="shared" si="36"/>
        <v>145500000</v>
      </c>
      <c r="M1656" s="55" t="s">
        <v>70</v>
      </c>
    </row>
    <row r="1657" spans="2:13" ht="102" x14ac:dyDescent="0.2">
      <c r="B1657" s="68" t="s">
        <v>3599</v>
      </c>
      <c r="C1657" s="57">
        <v>50103</v>
      </c>
      <c r="D1657" s="58" t="s">
        <v>291</v>
      </c>
      <c r="E1657" s="56" t="s">
        <v>161</v>
      </c>
      <c r="F1657" s="65" t="s">
        <v>3790</v>
      </c>
      <c r="G1657" s="65" t="s">
        <v>3965</v>
      </c>
      <c r="H1657" s="63" t="s">
        <v>3966</v>
      </c>
      <c r="I1657" s="63" t="s">
        <v>2117</v>
      </c>
      <c r="J1657" s="61">
        <v>65</v>
      </c>
      <c r="K1657" s="60">
        <v>2250000</v>
      </c>
      <c r="L1657" s="60">
        <f t="shared" si="36"/>
        <v>146250000</v>
      </c>
      <c r="M1657" s="55" t="s">
        <v>70</v>
      </c>
    </row>
    <row r="1658" spans="2:13" ht="113.25" x14ac:dyDescent="0.2">
      <c r="B1658" s="68" t="s">
        <v>3599</v>
      </c>
      <c r="C1658" s="57">
        <v>50103</v>
      </c>
      <c r="D1658" s="58" t="s">
        <v>291</v>
      </c>
      <c r="E1658" s="56" t="s">
        <v>195</v>
      </c>
      <c r="F1658" s="65" t="s">
        <v>3967</v>
      </c>
      <c r="G1658" s="65" t="s">
        <v>3968</v>
      </c>
      <c r="H1658" s="63" t="s">
        <v>3969</v>
      </c>
      <c r="I1658" s="63" t="s">
        <v>2117</v>
      </c>
      <c r="J1658" s="61">
        <v>8</v>
      </c>
      <c r="K1658" s="60">
        <v>2780000</v>
      </c>
      <c r="L1658" s="60">
        <f t="shared" si="36"/>
        <v>22240000</v>
      </c>
      <c r="M1658" s="55" t="s">
        <v>70</v>
      </c>
    </row>
    <row r="1659" spans="2:13" ht="38.25" x14ac:dyDescent="0.2">
      <c r="B1659" s="68" t="s">
        <v>3599</v>
      </c>
      <c r="C1659" s="57">
        <v>50103</v>
      </c>
      <c r="D1659" s="58" t="s">
        <v>291</v>
      </c>
      <c r="E1659" s="56" t="s">
        <v>101</v>
      </c>
      <c r="F1659" s="65" t="s">
        <v>3970</v>
      </c>
      <c r="G1659" s="65" t="s">
        <v>3971</v>
      </c>
      <c r="H1659" s="63" t="s">
        <v>3972</v>
      </c>
      <c r="I1659" s="63" t="s">
        <v>2117</v>
      </c>
      <c r="J1659" s="61">
        <v>1</v>
      </c>
      <c r="K1659" s="60">
        <v>53000000</v>
      </c>
      <c r="L1659" s="60">
        <f t="shared" si="36"/>
        <v>53000000</v>
      </c>
      <c r="M1659" s="55" t="s">
        <v>70</v>
      </c>
    </row>
    <row r="1660" spans="2:13" ht="75" x14ac:dyDescent="0.2">
      <c r="B1660" s="68" t="s">
        <v>3599</v>
      </c>
      <c r="C1660" s="57">
        <v>50199</v>
      </c>
      <c r="D1660" s="58" t="s">
        <v>176</v>
      </c>
      <c r="E1660" s="56" t="s">
        <v>386</v>
      </c>
      <c r="F1660" s="65" t="s">
        <v>3973</v>
      </c>
      <c r="G1660" s="65" t="s">
        <v>3974</v>
      </c>
      <c r="H1660" s="63" t="s">
        <v>3975</v>
      </c>
      <c r="I1660" s="63" t="s">
        <v>2117</v>
      </c>
      <c r="J1660" s="61">
        <v>50</v>
      </c>
      <c r="K1660" s="60">
        <v>2900000</v>
      </c>
      <c r="L1660" s="60">
        <f t="shared" si="36"/>
        <v>145000000</v>
      </c>
      <c r="M1660" s="55" t="s">
        <v>70</v>
      </c>
    </row>
    <row r="1661" spans="2:13" ht="36.75" x14ac:dyDescent="0.2">
      <c r="B1661" s="68" t="s">
        <v>3599</v>
      </c>
      <c r="C1661" s="57">
        <v>50199</v>
      </c>
      <c r="D1661" s="58" t="s">
        <v>176</v>
      </c>
      <c r="E1661" s="56" t="s">
        <v>159</v>
      </c>
      <c r="F1661" s="65" t="s">
        <v>3976</v>
      </c>
      <c r="G1661" s="65" t="s">
        <v>3977</v>
      </c>
      <c r="H1661" s="63" t="s">
        <v>3978</v>
      </c>
      <c r="I1661" s="63" t="s">
        <v>2117</v>
      </c>
      <c r="J1661" s="61">
        <v>50</v>
      </c>
      <c r="K1661" s="60">
        <v>756000</v>
      </c>
      <c r="L1661" s="60">
        <f t="shared" si="36"/>
        <v>37800000</v>
      </c>
      <c r="M1661" s="55" t="s">
        <v>70</v>
      </c>
    </row>
    <row r="1662" spans="2:13" ht="25.5" x14ac:dyDescent="0.2">
      <c r="B1662" s="68" t="s">
        <v>3599</v>
      </c>
      <c r="C1662" s="57">
        <v>50199</v>
      </c>
      <c r="D1662" s="58" t="s">
        <v>176</v>
      </c>
      <c r="E1662" s="56" t="s">
        <v>159</v>
      </c>
      <c r="F1662" s="65" t="s">
        <v>3979</v>
      </c>
      <c r="G1662" s="65" t="s">
        <v>3980</v>
      </c>
      <c r="H1662" s="63" t="s">
        <v>3981</v>
      </c>
      <c r="I1662" s="63" t="s">
        <v>2117</v>
      </c>
      <c r="J1662" s="61">
        <v>10</v>
      </c>
      <c r="K1662" s="60">
        <v>1500000</v>
      </c>
      <c r="L1662" s="60">
        <f t="shared" si="36"/>
        <v>15000000</v>
      </c>
      <c r="M1662" s="55" t="s">
        <v>70</v>
      </c>
    </row>
    <row r="1663" spans="2:13" ht="76.5" x14ac:dyDescent="0.2">
      <c r="B1663" s="68" t="s">
        <v>3599</v>
      </c>
      <c r="C1663" s="57">
        <v>50199</v>
      </c>
      <c r="D1663" s="58" t="s">
        <v>132</v>
      </c>
      <c r="E1663" s="56" t="s">
        <v>223</v>
      </c>
      <c r="F1663" s="65" t="s">
        <v>3982</v>
      </c>
      <c r="G1663" s="65">
        <v>92018147</v>
      </c>
      <c r="H1663" s="63" t="s">
        <v>3983</v>
      </c>
      <c r="I1663" s="63" t="s">
        <v>2117</v>
      </c>
      <c r="J1663" s="61">
        <v>100</v>
      </c>
      <c r="K1663" s="60">
        <v>500000</v>
      </c>
      <c r="L1663" s="60">
        <f t="shared" si="36"/>
        <v>50000000</v>
      </c>
      <c r="M1663" s="55" t="s">
        <v>70</v>
      </c>
    </row>
    <row r="1664" spans="2:13" ht="75" x14ac:dyDescent="0.2">
      <c r="B1664" s="68" t="s">
        <v>3599</v>
      </c>
      <c r="C1664" s="57">
        <v>50199</v>
      </c>
      <c r="D1664" s="58" t="s">
        <v>238</v>
      </c>
      <c r="E1664" s="56" t="s">
        <v>1035</v>
      </c>
      <c r="F1664" s="65" t="s">
        <v>3984</v>
      </c>
      <c r="G1664" s="65" t="s">
        <v>3985</v>
      </c>
      <c r="H1664" s="63" t="s">
        <v>3986</v>
      </c>
      <c r="I1664" s="63" t="s">
        <v>2117</v>
      </c>
      <c r="J1664" s="61">
        <v>1000</v>
      </c>
      <c r="K1664" s="60">
        <v>110000</v>
      </c>
      <c r="L1664" s="60">
        <f t="shared" si="36"/>
        <v>110000000</v>
      </c>
      <c r="M1664" s="55" t="s">
        <v>70</v>
      </c>
    </row>
    <row r="1665" spans="2:13" ht="36.75" x14ac:dyDescent="0.2">
      <c r="B1665" s="68" t="s">
        <v>3599</v>
      </c>
      <c r="C1665" s="57">
        <v>50199</v>
      </c>
      <c r="D1665" s="58" t="s">
        <v>238</v>
      </c>
      <c r="E1665" s="56" t="s">
        <v>3987</v>
      </c>
      <c r="F1665" s="65" t="s">
        <v>3988</v>
      </c>
      <c r="G1665" s="65" t="s">
        <v>3989</v>
      </c>
      <c r="H1665" s="63" t="s">
        <v>3990</v>
      </c>
      <c r="I1665" s="63" t="s">
        <v>2117</v>
      </c>
      <c r="J1665" s="61">
        <v>2</v>
      </c>
      <c r="K1665" s="60">
        <v>40000000</v>
      </c>
      <c r="L1665" s="60">
        <f t="shared" si="36"/>
        <v>80000000</v>
      </c>
      <c r="M1665" s="55" t="s">
        <v>70</v>
      </c>
    </row>
    <row r="1666" spans="2:13" ht="63.75" x14ac:dyDescent="0.2">
      <c r="B1666" s="68" t="s">
        <v>3599</v>
      </c>
      <c r="C1666" s="57">
        <v>50199</v>
      </c>
      <c r="D1666" s="58" t="s">
        <v>229</v>
      </c>
      <c r="E1666" s="56" t="s">
        <v>161</v>
      </c>
      <c r="F1666" s="65" t="s">
        <v>3903</v>
      </c>
      <c r="G1666" s="65" t="s">
        <v>3991</v>
      </c>
      <c r="H1666" s="63" t="s">
        <v>3992</v>
      </c>
      <c r="I1666" s="63" t="s">
        <v>2117</v>
      </c>
      <c r="J1666" s="61">
        <v>4</v>
      </c>
      <c r="K1666" s="60">
        <v>11279160</v>
      </c>
      <c r="L1666" s="60">
        <f t="shared" si="36"/>
        <v>45116640</v>
      </c>
      <c r="M1666" s="55" t="s">
        <v>70</v>
      </c>
    </row>
    <row r="1667" spans="2:13" ht="76.5" x14ac:dyDescent="0.2">
      <c r="B1667" s="68" t="s">
        <v>3599</v>
      </c>
      <c r="C1667" s="57">
        <v>50199</v>
      </c>
      <c r="D1667" s="58" t="s">
        <v>1618</v>
      </c>
      <c r="E1667" s="56" t="s">
        <v>3993</v>
      </c>
      <c r="F1667" s="65" t="s">
        <v>3994</v>
      </c>
      <c r="G1667" s="65" t="s">
        <v>3995</v>
      </c>
      <c r="H1667" s="63" t="s">
        <v>3996</v>
      </c>
      <c r="I1667" s="63" t="s">
        <v>2117</v>
      </c>
      <c r="J1667" s="61">
        <v>50</v>
      </c>
      <c r="K1667" s="60">
        <v>34920</v>
      </c>
      <c r="L1667" s="60">
        <f t="shared" si="36"/>
        <v>1746000</v>
      </c>
      <c r="M1667" s="55" t="s">
        <v>70</v>
      </c>
    </row>
    <row r="1668" spans="2:13" ht="25.5" x14ac:dyDescent="0.2">
      <c r="B1668" s="68" t="s">
        <v>3599</v>
      </c>
      <c r="C1668" s="57">
        <v>50199</v>
      </c>
      <c r="D1668" s="58" t="s">
        <v>238</v>
      </c>
      <c r="E1668" s="56" t="s">
        <v>3997</v>
      </c>
      <c r="F1668" s="65" t="s">
        <v>3998</v>
      </c>
      <c r="G1668" s="65"/>
      <c r="H1668" s="63" t="s">
        <v>3999</v>
      </c>
      <c r="I1668" s="63" t="s">
        <v>2117</v>
      </c>
      <c r="J1668" s="61">
        <v>100</v>
      </c>
      <c r="K1668" s="60">
        <v>22116</v>
      </c>
      <c r="L1668" s="60">
        <f t="shared" si="36"/>
        <v>2211600</v>
      </c>
      <c r="M1668" s="55" t="s">
        <v>70</v>
      </c>
    </row>
    <row r="1669" spans="2:13" ht="25.5" x14ac:dyDescent="0.2">
      <c r="B1669" s="68" t="s">
        <v>3599</v>
      </c>
      <c r="C1669" s="57">
        <v>50199</v>
      </c>
      <c r="D1669" s="58" t="s">
        <v>238</v>
      </c>
      <c r="E1669" s="56" t="s">
        <v>4000</v>
      </c>
      <c r="F1669" s="65" t="s">
        <v>668</v>
      </c>
      <c r="G1669" s="65" t="s">
        <v>4001</v>
      </c>
      <c r="H1669" s="63" t="s">
        <v>4002</v>
      </c>
      <c r="I1669" s="63" t="s">
        <v>2117</v>
      </c>
      <c r="J1669" s="61">
        <v>1</v>
      </c>
      <c r="K1669" s="60">
        <v>13000000</v>
      </c>
      <c r="L1669" s="60">
        <f t="shared" si="36"/>
        <v>13000000</v>
      </c>
      <c r="M1669" s="55" t="s">
        <v>70</v>
      </c>
    </row>
    <row r="1670" spans="2:13" ht="33" x14ac:dyDescent="0.2">
      <c r="B1670" s="68" t="s">
        <v>4003</v>
      </c>
      <c r="C1670" s="57" t="s">
        <v>816</v>
      </c>
      <c r="D1670" s="58" t="s">
        <v>238</v>
      </c>
      <c r="E1670" s="56" t="s">
        <v>2976</v>
      </c>
      <c r="F1670" s="65" t="s">
        <v>4004</v>
      </c>
      <c r="G1670" s="65" t="s">
        <v>4005</v>
      </c>
      <c r="H1670" s="63" t="s">
        <v>4006</v>
      </c>
      <c r="I1670" s="63" t="s">
        <v>2117</v>
      </c>
      <c r="J1670" s="61" t="s">
        <v>4007</v>
      </c>
      <c r="K1670" s="60" t="s">
        <v>4008</v>
      </c>
      <c r="L1670" s="60">
        <f>+J1670*K1670</f>
        <v>301867800</v>
      </c>
      <c r="M1670" s="55" t="s">
        <v>66</v>
      </c>
    </row>
    <row r="1671" spans="2:13" ht="33" x14ac:dyDescent="0.2">
      <c r="B1671" s="68" t="s">
        <v>4003</v>
      </c>
      <c r="C1671" s="57" t="s">
        <v>111</v>
      </c>
      <c r="D1671" s="58" t="s">
        <v>238</v>
      </c>
      <c r="E1671" s="56" t="s">
        <v>133</v>
      </c>
      <c r="F1671" s="65" t="s">
        <v>4009</v>
      </c>
      <c r="G1671" s="65" t="s">
        <v>4010</v>
      </c>
      <c r="H1671" s="63" t="s">
        <v>4011</v>
      </c>
      <c r="I1671" s="63" t="s">
        <v>2117</v>
      </c>
      <c r="J1671" s="61">
        <v>402</v>
      </c>
      <c r="K1671" s="60">
        <v>8332.7000000000007</v>
      </c>
      <c r="L1671" s="60">
        <f>+K1671*J1671</f>
        <v>3349745.4000000004</v>
      </c>
      <c r="M1671" s="55" t="s">
        <v>66</v>
      </c>
    </row>
    <row r="1672" spans="2:13" ht="33" x14ac:dyDescent="0.2">
      <c r="B1672" s="68" t="s">
        <v>4003</v>
      </c>
      <c r="C1672" s="57" t="s">
        <v>111</v>
      </c>
      <c r="D1672" s="58" t="s">
        <v>238</v>
      </c>
      <c r="E1672" s="56" t="s">
        <v>133</v>
      </c>
      <c r="F1672" s="65" t="s">
        <v>4009</v>
      </c>
      <c r="G1672" s="65" t="s">
        <v>4010</v>
      </c>
      <c r="H1672" s="63" t="s">
        <v>4012</v>
      </c>
      <c r="I1672" s="63" t="s">
        <v>2117</v>
      </c>
      <c r="J1672" s="61">
        <v>100</v>
      </c>
      <c r="K1672" s="60">
        <v>10016.75</v>
      </c>
      <c r="L1672" s="60">
        <f>+K1672*J1672</f>
        <v>1001675</v>
      </c>
      <c r="M1672" s="55" t="s">
        <v>66</v>
      </c>
    </row>
    <row r="1673" spans="2:13" ht="33" x14ac:dyDescent="0.2">
      <c r="B1673" s="68" t="s">
        <v>4003</v>
      </c>
      <c r="C1673" s="57" t="s">
        <v>134</v>
      </c>
      <c r="D1673" s="58" t="s">
        <v>875</v>
      </c>
      <c r="E1673" s="56" t="s">
        <v>2686</v>
      </c>
      <c r="F1673" s="65" t="s">
        <v>4013</v>
      </c>
      <c r="G1673" s="65" t="s">
        <v>4014</v>
      </c>
      <c r="H1673" s="63" t="s">
        <v>4015</v>
      </c>
      <c r="I1673" s="63" t="s">
        <v>2117</v>
      </c>
      <c r="J1673" s="61">
        <v>35000</v>
      </c>
      <c r="K1673" s="60">
        <v>51.5</v>
      </c>
      <c r="L1673" s="60">
        <f>+K1673*J1673</f>
        <v>1802500</v>
      </c>
      <c r="M1673" s="55" t="s">
        <v>66</v>
      </c>
    </row>
    <row r="1674" spans="2:13" ht="33" x14ac:dyDescent="0.2">
      <c r="B1674" s="68" t="s">
        <v>4003</v>
      </c>
      <c r="C1674" s="57">
        <v>20401</v>
      </c>
      <c r="D1674" s="58" t="s">
        <v>238</v>
      </c>
      <c r="E1674" s="56" t="s">
        <v>285</v>
      </c>
      <c r="F1674" s="65" t="s">
        <v>4016</v>
      </c>
      <c r="G1674" s="65" t="s">
        <v>4017</v>
      </c>
      <c r="H1674" s="63" t="s">
        <v>4018</v>
      </c>
      <c r="I1674" s="63" t="s">
        <v>2117</v>
      </c>
      <c r="J1674" s="61">
        <v>15</v>
      </c>
      <c r="K1674" s="60">
        <v>500000</v>
      </c>
      <c r="L1674" s="60">
        <f>J1674*K1674</f>
        <v>7500000</v>
      </c>
      <c r="M1674" s="55" t="s">
        <v>66</v>
      </c>
    </row>
    <row r="1675" spans="2:13" ht="33" x14ac:dyDescent="0.2">
      <c r="B1675" s="68" t="s">
        <v>4003</v>
      </c>
      <c r="C1675" s="57">
        <v>20402</v>
      </c>
      <c r="D1675" s="58" t="s">
        <v>206</v>
      </c>
      <c r="E1675" s="56" t="s">
        <v>84</v>
      </c>
      <c r="F1675" s="65" t="s">
        <v>4019</v>
      </c>
      <c r="G1675" s="65" t="s">
        <v>4020</v>
      </c>
      <c r="H1675" s="63" t="s">
        <v>4021</v>
      </c>
      <c r="I1675" s="63" t="s">
        <v>2117</v>
      </c>
      <c r="J1675" s="61">
        <v>6</v>
      </c>
      <c r="K1675" s="60">
        <v>155000</v>
      </c>
      <c r="L1675" s="60">
        <f>J1675*K1675</f>
        <v>930000</v>
      </c>
      <c r="M1675" s="55" t="s">
        <v>66</v>
      </c>
    </row>
    <row r="1676" spans="2:13" ht="33" x14ac:dyDescent="0.2">
      <c r="B1676" s="68" t="s">
        <v>4003</v>
      </c>
      <c r="C1676" s="57">
        <v>20403</v>
      </c>
      <c r="D1676" s="58" t="s">
        <v>206</v>
      </c>
      <c r="E1676" s="56" t="s">
        <v>84</v>
      </c>
      <c r="F1676" s="65" t="s">
        <v>4019</v>
      </c>
      <c r="G1676" s="65" t="s">
        <v>4020</v>
      </c>
      <c r="H1676" s="63" t="s">
        <v>4022</v>
      </c>
      <c r="I1676" s="63" t="s">
        <v>2117</v>
      </c>
      <c r="J1676" s="61">
        <v>6</v>
      </c>
      <c r="K1676" s="60">
        <v>150000</v>
      </c>
      <c r="L1676" s="60">
        <f t="shared" ref="L1676:L1685" si="37">+J1676*K1676</f>
        <v>900000</v>
      </c>
      <c r="M1676" s="55" t="s">
        <v>66</v>
      </c>
    </row>
    <row r="1677" spans="2:13" ht="33" x14ac:dyDescent="0.2">
      <c r="B1677" s="68" t="s">
        <v>4003</v>
      </c>
      <c r="C1677" s="57">
        <v>29904</v>
      </c>
      <c r="D1677" s="58" t="s">
        <v>109</v>
      </c>
      <c r="E1677" s="56" t="s">
        <v>186</v>
      </c>
      <c r="F1677" s="65" t="s">
        <v>4023</v>
      </c>
      <c r="G1677" s="65" t="s">
        <v>4024</v>
      </c>
      <c r="H1677" s="63" t="s">
        <v>4025</v>
      </c>
      <c r="I1677" s="63" t="s">
        <v>2117</v>
      </c>
      <c r="J1677" s="61">
        <v>1500</v>
      </c>
      <c r="K1677" s="60">
        <v>4200</v>
      </c>
      <c r="L1677" s="60">
        <f t="shared" si="37"/>
        <v>6300000</v>
      </c>
      <c r="M1677" s="55" t="s">
        <v>66</v>
      </c>
    </row>
    <row r="1678" spans="2:13" ht="33" x14ac:dyDescent="0.2">
      <c r="B1678" s="68" t="s">
        <v>4003</v>
      </c>
      <c r="C1678" s="57">
        <v>29904</v>
      </c>
      <c r="D1678" s="58" t="s">
        <v>109</v>
      </c>
      <c r="E1678" s="56" t="s">
        <v>263</v>
      </c>
      <c r="F1678" s="65" t="s">
        <v>4023</v>
      </c>
      <c r="G1678" s="65" t="s">
        <v>4026</v>
      </c>
      <c r="H1678" s="63" t="s">
        <v>4027</v>
      </c>
      <c r="I1678" s="63" t="s">
        <v>2117</v>
      </c>
      <c r="J1678" s="61">
        <v>1500</v>
      </c>
      <c r="K1678" s="60">
        <v>5500</v>
      </c>
      <c r="L1678" s="60">
        <f t="shared" si="37"/>
        <v>8250000</v>
      </c>
      <c r="M1678" s="55" t="s">
        <v>66</v>
      </c>
    </row>
    <row r="1679" spans="2:13" ht="33" x14ac:dyDescent="0.2">
      <c r="B1679" s="68" t="s">
        <v>4003</v>
      </c>
      <c r="C1679" s="57">
        <v>29904</v>
      </c>
      <c r="D1679" s="58" t="s">
        <v>172</v>
      </c>
      <c r="E1679" s="56" t="s">
        <v>84</v>
      </c>
      <c r="F1679" s="65" t="s">
        <v>4028</v>
      </c>
      <c r="G1679" s="65" t="s">
        <v>4029</v>
      </c>
      <c r="H1679" s="63" t="s">
        <v>4030</v>
      </c>
      <c r="I1679" s="63" t="s">
        <v>2117</v>
      </c>
      <c r="J1679" s="61">
        <v>400</v>
      </c>
      <c r="K1679" s="60">
        <v>6900</v>
      </c>
      <c r="L1679" s="60">
        <f t="shared" si="37"/>
        <v>2760000</v>
      </c>
      <c r="M1679" s="55" t="s">
        <v>66</v>
      </c>
    </row>
    <row r="1680" spans="2:13" ht="33" x14ac:dyDescent="0.2">
      <c r="B1680" s="68" t="s">
        <v>4003</v>
      </c>
      <c r="C1680" s="57">
        <v>29904</v>
      </c>
      <c r="D1680" s="58" t="s">
        <v>172</v>
      </c>
      <c r="E1680" s="56" t="s">
        <v>84</v>
      </c>
      <c r="F1680" s="65" t="s">
        <v>4031</v>
      </c>
      <c r="G1680" s="65" t="s">
        <v>4032</v>
      </c>
      <c r="H1680" s="63" t="s">
        <v>4033</v>
      </c>
      <c r="I1680" s="63" t="s">
        <v>2117</v>
      </c>
      <c r="J1680" s="61">
        <v>400</v>
      </c>
      <c r="K1680" s="60">
        <v>6900</v>
      </c>
      <c r="L1680" s="60">
        <f t="shared" si="37"/>
        <v>2760000</v>
      </c>
      <c r="M1680" s="55" t="s">
        <v>66</v>
      </c>
    </row>
    <row r="1681" spans="2:13" ht="33" x14ac:dyDescent="0.2">
      <c r="B1681" s="68" t="s">
        <v>4003</v>
      </c>
      <c r="C1681" s="57">
        <v>29904</v>
      </c>
      <c r="D1681" s="58" t="s">
        <v>185</v>
      </c>
      <c r="E1681" s="56" t="s">
        <v>195</v>
      </c>
      <c r="F1681" s="65" t="s">
        <v>696</v>
      </c>
      <c r="G1681" s="65" t="s">
        <v>4034</v>
      </c>
      <c r="H1681" s="63" t="s">
        <v>4035</v>
      </c>
      <c r="I1681" s="63" t="s">
        <v>4036</v>
      </c>
      <c r="J1681" s="61">
        <v>300</v>
      </c>
      <c r="K1681" s="60">
        <v>20000</v>
      </c>
      <c r="L1681" s="60">
        <f t="shared" si="37"/>
        <v>6000000</v>
      </c>
      <c r="M1681" s="55" t="s">
        <v>66</v>
      </c>
    </row>
    <row r="1682" spans="2:13" ht="33" x14ac:dyDescent="0.2">
      <c r="B1682" s="68" t="s">
        <v>4003</v>
      </c>
      <c r="C1682" s="57">
        <v>29904</v>
      </c>
      <c r="D1682" s="58" t="s">
        <v>185</v>
      </c>
      <c r="E1682" s="56" t="s">
        <v>161</v>
      </c>
      <c r="F1682" s="65" t="s">
        <v>4037</v>
      </c>
      <c r="G1682" s="65" t="s">
        <v>4038</v>
      </c>
      <c r="H1682" s="63" t="s">
        <v>4039</v>
      </c>
      <c r="I1682" s="63" t="s">
        <v>4036</v>
      </c>
      <c r="J1682" s="61">
        <v>300</v>
      </c>
      <c r="K1682" s="60">
        <v>20000</v>
      </c>
      <c r="L1682" s="60">
        <f t="shared" si="37"/>
        <v>6000000</v>
      </c>
      <c r="M1682" s="55" t="s">
        <v>66</v>
      </c>
    </row>
    <row r="1683" spans="2:13" ht="33" x14ac:dyDescent="0.2">
      <c r="B1683" s="68" t="s">
        <v>4003</v>
      </c>
      <c r="C1683" s="57">
        <v>29904</v>
      </c>
      <c r="D1683" s="58" t="s">
        <v>185</v>
      </c>
      <c r="E1683" s="56" t="s">
        <v>4040</v>
      </c>
      <c r="F1683" s="65" t="s">
        <v>4041</v>
      </c>
      <c r="G1683" s="65" t="s">
        <v>4042</v>
      </c>
      <c r="H1683" s="63" t="s">
        <v>4043</v>
      </c>
      <c r="I1683" s="63" t="s">
        <v>4036</v>
      </c>
      <c r="J1683" s="61">
        <v>599</v>
      </c>
      <c r="K1683" s="60">
        <v>5800</v>
      </c>
      <c r="L1683" s="60">
        <f t="shared" si="37"/>
        <v>3474200</v>
      </c>
      <c r="M1683" s="55" t="s">
        <v>66</v>
      </c>
    </row>
    <row r="1684" spans="2:13" ht="33" x14ac:dyDescent="0.2">
      <c r="B1684" s="68" t="s">
        <v>4003</v>
      </c>
      <c r="C1684" s="57">
        <v>29904</v>
      </c>
      <c r="D1684" s="58" t="s">
        <v>975</v>
      </c>
      <c r="E1684" s="56" t="s">
        <v>159</v>
      </c>
      <c r="F1684" s="65">
        <v>46181708</v>
      </c>
      <c r="G1684" s="65">
        <v>92044702</v>
      </c>
      <c r="H1684" s="63" t="s">
        <v>4044</v>
      </c>
      <c r="I1684" s="63" t="s">
        <v>2117</v>
      </c>
      <c r="J1684" s="61">
        <v>25000</v>
      </c>
      <c r="K1684" s="60">
        <v>300</v>
      </c>
      <c r="L1684" s="60">
        <f t="shared" si="37"/>
        <v>7500000</v>
      </c>
      <c r="M1684" s="55" t="s">
        <v>66</v>
      </c>
    </row>
    <row r="1685" spans="2:13" ht="33" x14ac:dyDescent="0.2">
      <c r="B1685" s="68" t="s">
        <v>4003</v>
      </c>
      <c r="C1685" s="57">
        <v>29904</v>
      </c>
      <c r="D1685" s="58" t="s">
        <v>238</v>
      </c>
      <c r="E1685" s="56" t="s">
        <v>4045</v>
      </c>
      <c r="F1685" s="65" t="s">
        <v>4046</v>
      </c>
      <c r="G1685" s="65" t="s">
        <v>4047</v>
      </c>
      <c r="H1685" s="63" t="s">
        <v>4048</v>
      </c>
      <c r="I1685" s="63" t="s">
        <v>2117</v>
      </c>
      <c r="J1685" s="61">
        <v>421</v>
      </c>
      <c r="K1685" s="60">
        <v>5000</v>
      </c>
      <c r="L1685" s="60">
        <f t="shared" si="37"/>
        <v>2105000</v>
      </c>
      <c r="M1685" s="55" t="s">
        <v>66</v>
      </c>
    </row>
    <row r="1686" spans="2:13" ht="33" x14ac:dyDescent="0.2">
      <c r="B1686" s="68" t="s">
        <v>4003</v>
      </c>
      <c r="C1686" s="57">
        <v>29905</v>
      </c>
      <c r="D1686" s="58" t="s">
        <v>295</v>
      </c>
      <c r="E1686" s="56">
        <v>30</v>
      </c>
      <c r="F1686" s="65" t="s">
        <v>4049</v>
      </c>
      <c r="G1686" s="65" t="s">
        <v>4050</v>
      </c>
      <c r="H1686" s="63" t="s">
        <v>4051</v>
      </c>
      <c r="I1686" s="63" t="s">
        <v>2117</v>
      </c>
      <c r="J1686" s="61">
        <v>8000</v>
      </c>
      <c r="K1686" s="60">
        <v>1060.95</v>
      </c>
      <c r="L1686" s="60">
        <f t="shared" ref="L1686:L1692" si="38">+K1686*J1686</f>
        <v>8487600</v>
      </c>
      <c r="M1686" s="55" t="s">
        <v>66</v>
      </c>
    </row>
    <row r="1687" spans="2:13" ht="33" x14ac:dyDescent="0.2">
      <c r="B1687" s="68" t="s">
        <v>4003</v>
      </c>
      <c r="C1687" s="57">
        <v>29905</v>
      </c>
      <c r="D1687" s="58" t="s">
        <v>105</v>
      </c>
      <c r="E1687" s="56">
        <v>95</v>
      </c>
      <c r="F1687" s="65" t="s">
        <v>4052</v>
      </c>
      <c r="G1687" s="65" t="s">
        <v>4053</v>
      </c>
      <c r="H1687" s="63" t="s">
        <v>4054</v>
      </c>
      <c r="I1687" s="63" t="s">
        <v>108</v>
      </c>
      <c r="J1687" s="61">
        <v>40</v>
      </c>
      <c r="K1687" s="60">
        <v>45000</v>
      </c>
      <c r="L1687" s="60">
        <f t="shared" si="38"/>
        <v>1800000</v>
      </c>
      <c r="M1687" s="55" t="s">
        <v>66</v>
      </c>
    </row>
    <row r="1688" spans="2:13" ht="33" x14ac:dyDescent="0.2">
      <c r="B1688" s="68" t="s">
        <v>4003</v>
      </c>
      <c r="C1688" s="57">
        <v>29905</v>
      </c>
      <c r="D1688" s="58" t="s">
        <v>105</v>
      </c>
      <c r="E1688" s="56">
        <v>95</v>
      </c>
      <c r="F1688" s="65" t="s">
        <v>4049</v>
      </c>
      <c r="G1688" s="65" t="s">
        <v>4055</v>
      </c>
      <c r="H1688" s="63" t="s">
        <v>4056</v>
      </c>
      <c r="I1688" s="63" t="s">
        <v>108</v>
      </c>
      <c r="J1688" s="61">
        <v>8000</v>
      </c>
      <c r="K1688" s="60">
        <v>858</v>
      </c>
      <c r="L1688" s="60">
        <f t="shared" si="38"/>
        <v>6864000</v>
      </c>
      <c r="M1688" s="55" t="s">
        <v>66</v>
      </c>
    </row>
    <row r="1689" spans="2:13" ht="33" x14ac:dyDescent="0.2">
      <c r="B1689" s="68" t="s">
        <v>4003</v>
      </c>
      <c r="C1689" s="57">
        <v>29905</v>
      </c>
      <c r="D1689" s="58" t="s">
        <v>105</v>
      </c>
      <c r="E1689" s="56">
        <v>95</v>
      </c>
      <c r="F1689" s="65" t="s">
        <v>4049</v>
      </c>
      <c r="G1689" s="65" t="s">
        <v>4057</v>
      </c>
      <c r="H1689" s="63" t="s">
        <v>4058</v>
      </c>
      <c r="I1689" s="63" t="s">
        <v>108</v>
      </c>
      <c r="J1689" s="61">
        <v>12000</v>
      </c>
      <c r="K1689" s="60">
        <v>772.5</v>
      </c>
      <c r="L1689" s="60">
        <f t="shared" si="38"/>
        <v>9270000</v>
      </c>
      <c r="M1689" s="55" t="s">
        <v>66</v>
      </c>
    </row>
    <row r="1690" spans="2:13" ht="33" x14ac:dyDescent="0.2">
      <c r="B1690" s="68" t="s">
        <v>4003</v>
      </c>
      <c r="C1690" s="57">
        <v>29905</v>
      </c>
      <c r="D1690" s="58" t="s">
        <v>238</v>
      </c>
      <c r="E1690" s="56">
        <v>4220</v>
      </c>
      <c r="F1690" s="65" t="s">
        <v>516</v>
      </c>
      <c r="G1690" s="65" t="s">
        <v>4059</v>
      </c>
      <c r="H1690" s="63" t="s">
        <v>4060</v>
      </c>
      <c r="I1690" s="63" t="s">
        <v>2117</v>
      </c>
      <c r="J1690" s="61">
        <v>50</v>
      </c>
      <c r="K1690" s="60">
        <v>9898.2999999999993</v>
      </c>
      <c r="L1690" s="60">
        <f t="shared" si="38"/>
        <v>494914.99999999994</v>
      </c>
      <c r="M1690" s="55" t="s">
        <v>66</v>
      </c>
    </row>
    <row r="1691" spans="2:13" ht="33" x14ac:dyDescent="0.2">
      <c r="B1691" s="68" t="s">
        <v>4003</v>
      </c>
      <c r="C1691" s="57">
        <v>29906</v>
      </c>
      <c r="D1691" s="58" t="s">
        <v>217</v>
      </c>
      <c r="E1691" s="56">
        <v>1000</v>
      </c>
      <c r="F1691" s="65" t="s">
        <v>681</v>
      </c>
      <c r="G1691" s="65" t="s">
        <v>4061</v>
      </c>
      <c r="H1691" s="63" t="s">
        <v>4062</v>
      </c>
      <c r="I1691" s="63" t="s">
        <v>2117</v>
      </c>
      <c r="J1691" s="61">
        <v>540</v>
      </c>
      <c r="K1691" s="60">
        <v>2800</v>
      </c>
      <c r="L1691" s="60">
        <f t="shared" si="38"/>
        <v>1512000</v>
      </c>
      <c r="M1691" s="55" t="s">
        <v>66</v>
      </c>
    </row>
    <row r="1692" spans="2:13" ht="33" x14ac:dyDescent="0.2">
      <c r="B1692" s="68" t="s">
        <v>4003</v>
      </c>
      <c r="C1692" s="57">
        <v>29906</v>
      </c>
      <c r="D1692" s="58" t="s">
        <v>217</v>
      </c>
      <c r="E1692" s="56">
        <v>1040</v>
      </c>
      <c r="F1692" s="65" t="s">
        <v>681</v>
      </c>
      <c r="G1692" s="65" t="s">
        <v>4063</v>
      </c>
      <c r="H1692" s="63" t="s">
        <v>4064</v>
      </c>
      <c r="I1692" s="63" t="s">
        <v>2117</v>
      </c>
      <c r="J1692" s="61">
        <v>40000</v>
      </c>
      <c r="K1692" s="60">
        <v>25</v>
      </c>
      <c r="L1692" s="60">
        <f t="shared" si="38"/>
        <v>1000000</v>
      </c>
      <c r="M1692" s="55" t="s">
        <v>66</v>
      </c>
    </row>
    <row r="1693" spans="2:13" ht="33" x14ac:dyDescent="0.2">
      <c r="B1693" s="68" t="s">
        <v>4003</v>
      </c>
      <c r="C1693" s="57">
        <v>29907</v>
      </c>
      <c r="D1693" s="58" t="s">
        <v>172</v>
      </c>
      <c r="E1693" s="56" t="s">
        <v>161</v>
      </c>
      <c r="F1693" s="65" t="s">
        <v>4065</v>
      </c>
      <c r="G1693" s="65" t="s">
        <v>4066</v>
      </c>
      <c r="H1693" s="63" t="s">
        <v>4067</v>
      </c>
      <c r="I1693" s="63" t="s">
        <v>2117</v>
      </c>
      <c r="J1693" s="61">
        <v>1000</v>
      </c>
      <c r="K1693" s="60">
        <v>685.44</v>
      </c>
      <c r="L1693" s="60">
        <f t="shared" ref="L1693:L1711" si="39">J1693*K1693</f>
        <v>685440</v>
      </c>
      <c r="M1693" s="55" t="s">
        <v>66</v>
      </c>
    </row>
    <row r="1694" spans="2:13" ht="33" x14ac:dyDescent="0.2">
      <c r="B1694" s="68" t="s">
        <v>4003</v>
      </c>
      <c r="C1694" s="57">
        <v>29907</v>
      </c>
      <c r="D1694" s="58" t="s">
        <v>172</v>
      </c>
      <c r="E1694" s="56" t="s">
        <v>812</v>
      </c>
      <c r="F1694" s="65" t="s">
        <v>4068</v>
      </c>
      <c r="G1694" s="65" t="s">
        <v>4069</v>
      </c>
      <c r="H1694" s="63" t="s">
        <v>4070</v>
      </c>
      <c r="I1694" s="63" t="s">
        <v>2117</v>
      </c>
      <c r="J1694" s="61">
        <v>4000</v>
      </c>
      <c r="K1694" s="60">
        <v>29.58</v>
      </c>
      <c r="L1694" s="60">
        <f t="shared" si="39"/>
        <v>118320</v>
      </c>
      <c r="M1694" s="55" t="s">
        <v>66</v>
      </c>
    </row>
    <row r="1695" spans="2:13" ht="33" x14ac:dyDescent="0.2">
      <c r="B1695" s="68" t="s">
        <v>4003</v>
      </c>
      <c r="C1695" s="57">
        <v>29907</v>
      </c>
      <c r="D1695" s="58" t="s">
        <v>185</v>
      </c>
      <c r="E1695" s="56" t="s">
        <v>101</v>
      </c>
      <c r="F1695" s="65" t="s">
        <v>4071</v>
      </c>
      <c r="G1695" s="65" t="s">
        <v>4072</v>
      </c>
      <c r="H1695" s="63" t="s">
        <v>4073</v>
      </c>
      <c r="I1695" s="63" t="s">
        <v>2117</v>
      </c>
      <c r="J1695" s="61">
        <v>1200</v>
      </c>
      <c r="K1695" s="60">
        <v>954.48</v>
      </c>
      <c r="L1695" s="60">
        <f t="shared" si="39"/>
        <v>1145376</v>
      </c>
      <c r="M1695" s="55" t="s">
        <v>66</v>
      </c>
    </row>
    <row r="1696" spans="2:13" ht="33" x14ac:dyDescent="0.2">
      <c r="B1696" s="68" t="s">
        <v>4003</v>
      </c>
      <c r="C1696" s="57">
        <v>29907</v>
      </c>
      <c r="D1696" s="58" t="s">
        <v>185</v>
      </c>
      <c r="E1696" s="56" t="s">
        <v>223</v>
      </c>
      <c r="F1696" s="65" t="s">
        <v>4074</v>
      </c>
      <c r="G1696" s="65" t="s">
        <v>4075</v>
      </c>
      <c r="H1696" s="63" t="s">
        <v>4076</v>
      </c>
      <c r="I1696" s="63" t="s">
        <v>2117</v>
      </c>
      <c r="J1696" s="61">
        <v>4000</v>
      </c>
      <c r="K1696" s="60">
        <v>19.38</v>
      </c>
      <c r="L1696" s="60">
        <f t="shared" si="39"/>
        <v>77520</v>
      </c>
      <c r="M1696" s="55" t="s">
        <v>66</v>
      </c>
    </row>
    <row r="1697" spans="2:13" ht="33" x14ac:dyDescent="0.2">
      <c r="B1697" s="68" t="s">
        <v>4003</v>
      </c>
      <c r="C1697" s="57">
        <v>29907</v>
      </c>
      <c r="D1697" s="58" t="s">
        <v>185</v>
      </c>
      <c r="E1697" s="56" t="s">
        <v>223</v>
      </c>
      <c r="F1697" s="65" t="s">
        <v>4074</v>
      </c>
      <c r="G1697" s="65" t="s">
        <v>4077</v>
      </c>
      <c r="H1697" s="63" t="s">
        <v>4078</v>
      </c>
      <c r="I1697" s="63" t="s">
        <v>2117</v>
      </c>
      <c r="J1697" s="61">
        <v>4000</v>
      </c>
      <c r="K1697" s="60">
        <v>38.76</v>
      </c>
      <c r="L1697" s="60">
        <f t="shared" si="39"/>
        <v>155040</v>
      </c>
      <c r="M1697" s="55" t="s">
        <v>66</v>
      </c>
    </row>
    <row r="1698" spans="2:13" ht="33" x14ac:dyDescent="0.2">
      <c r="B1698" s="68" t="s">
        <v>4003</v>
      </c>
      <c r="C1698" s="57">
        <v>29907</v>
      </c>
      <c r="D1698" s="58" t="s">
        <v>4079</v>
      </c>
      <c r="E1698" s="56" t="s">
        <v>101</v>
      </c>
      <c r="F1698" s="65" t="s">
        <v>4080</v>
      </c>
      <c r="G1698" s="65" t="s">
        <v>4081</v>
      </c>
      <c r="H1698" s="63" t="s">
        <v>4082</v>
      </c>
      <c r="I1698" s="63" t="s">
        <v>2117</v>
      </c>
      <c r="J1698" s="61">
        <v>6</v>
      </c>
      <c r="K1698" s="60">
        <v>40000</v>
      </c>
      <c r="L1698" s="60">
        <f t="shared" si="39"/>
        <v>240000</v>
      </c>
      <c r="M1698" s="55" t="s">
        <v>66</v>
      </c>
    </row>
    <row r="1699" spans="2:13" ht="33" x14ac:dyDescent="0.2">
      <c r="B1699" s="68" t="s">
        <v>4003</v>
      </c>
      <c r="C1699" s="57">
        <v>29907</v>
      </c>
      <c r="D1699" s="58" t="s">
        <v>4079</v>
      </c>
      <c r="E1699" s="56" t="s">
        <v>101</v>
      </c>
      <c r="F1699" s="65" t="s">
        <v>4080</v>
      </c>
      <c r="G1699" s="65" t="s">
        <v>4081</v>
      </c>
      <c r="H1699" s="63" t="s">
        <v>4082</v>
      </c>
      <c r="I1699" s="63" t="s">
        <v>2117</v>
      </c>
      <c r="J1699" s="61">
        <v>6</v>
      </c>
      <c r="K1699" s="60">
        <v>40000</v>
      </c>
      <c r="L1699" s="60">
        <f t="shared" si="39"/>
        <v>240000</v>
      </c>
      <c r="M1699" s="55" t="s">
        <v>66</v>
      </c>
    </row>
    <row r="1700" spans="2:13" ht="33" x14ac:dyDescent="0.2">
      <c r="B1700" s="68" t="s">
        <v>4003</v>
      </c>
      <c r="C1700" s="57">
        <v>29907</v>
      </c>
      <c r="D1700" s="58" t="s">
        <v>4079</v>
      </c>
      <c r="E1700" s="56" t="s">
        <v>101</v>
      </c>
      <c r="F1700" s="65" t="s">
        <v>4080</v>
      </c>
      <c r="G1700" s="65" t="s">
        <v>4083</v>
      </c>
      <c r="H1700" s="63" t="s">
        <v>4082</v>
      </c>
      <c r="I1700" s="63" t="s">
        <v>2117</v>
      </c>
      <c r="J1700" s="61">
        <v>6</v>
      </c>
      <c r="K1700" s="60">
        <v>40000</v>
      </c>
      <c r="L1700" s="60">
        <f t="shared" si="39"/>
        <v>240000</v>
      </c>
      <c r="M1700" s="55" t="s">
        <v>66</v>
      </c>
    </row>
    <row r="1701" spans="2:13" ht="33" x14ac:dyDescent="0.2">
      <c r="B1701" s="68" t="s">
        <v>4003</v>
      </c>
      <c r="C1701" s="57">
        <v>29907</v>
      </c>
      <c r="D1701" s="58" t="s">
        <v>4079</v>
      </c>
      <c r="E1701" s="56" t="s">
        <v>101</v>
      </c>
      <c r="F1701" s="65" t="s">
        <v>4080</v>
      </c>
      <c r="G1701" s="65" t="s">
        <v>4083</v>
      </c>
      <c r="H1701" s="63" t="s">
        <v>4082</v>
      </c>
      <c r="I1701" s="63" t="s">
        <v>2117</v>
      </c>
      <c r="J1701" s="61">
        <v>6</v>
      </c>
      <c r="K1701" s="60">
        <v>40000</v>
      </c>
      <c r="L1701" s="60">
        <f t="shared" si="39"/>
        <v>240000</v>
      </c>
      <c r="M1701" s="55" t="s">
        <v>66</v>
      </c>
    </row>
    <row r="1702" spans="2:13" ht="33" x14ac:dyDescent="0.2">
      <c r="B1702" s="68" t="s">
        <v>4003</v>
      </c>
      <c r="C1702" s="57">
        <v>29907</v>
      </c>
      <c r="D1702" s="58" t="s">
        <v>4079</v>
      </c>
      <c r="E1702" s="56" t="s">
        <v>323</v>
      </c>
      <c r="F1702" s="65" t="s">
        <v>4084</v>
      </c>
      <c r="G1702" s="65" t="s">
        <v>4085</v>
      </c>
      <c r="H1702" s="63" t="s">
        <v>4086</v>
      </c>
      <c r="I1702" s="63" t="s">
        <v>2117</v>
      </c>
      <c r="J1702" s="61">
        <v>10000</v>
      </c>
      <c r="K1702" s="60">
        <v>2500</v>
      </c>
      <c r="L1702" s="60">
        <f>J1702*K1702</f>
        <v>25000000</v>
      </c>
      <c r="M1702" s="55" t="s">
        <v>66</v>
      </c>
    </row>
    <row r="1703" spans="2:13" ht="33" x14ac:dyDescent="0.2">
      <c r="B1703" s="68" t="s">
        <v>4003</v>
      </c>
      <c r="C1703" s="57">
        <v>29907</v>
      </c>
      <c r="D1703" s="58" t="s">
        <v>238</v>
      </c>
      <c r="E1703" s="56" t="s">
        <v>4087</v>
      </c>
      <c r="F1703" s="65" t="s">
        <v>4088</v>
      </c>
      <c r="G1703" s="65" t="s">
        <v>4089</v>
      </c>
      <c r="H1703" s="63" t="s">
        <v>4090</v>
      </c>
      <c r="I1703" s="63" t="s">
        <v>2117</v>
      </c>
      <c r="J1703" s="61">
        <v>85</v>
      </c>
      <c r="K1703" s="60">
        <v>52618.62</v>
      </c>
      <c r="L1703" s="60">
        <f t="shared" si="39"/>
        <v>4472582.7</v>
      </c>
      <c r="M1703" s="55" t="s">
        <v>66</v>
      </c>
    </row>
    <row r="1704" spans="2:13" ht="33" x14ac:dyDescent="0.2">
      <c r="B1704" s="68" t="s">
        <v>4003</v>
      </c>
      <c r="C1704" s="57">
        <v>29907</v>
      </c>
      <c r="D1704" s="58" t="s">
        <v>238</v>
      </c>
      <c r="E1704" s="56" t="s">
        <v>4091</v>
      </c>
      <c r="F1704" s="65" t="s">
        <v>4092</v>
      </c>
      <c r="G1704" s="65" t="s">
        <v>4093</v>
      </c>
      <c r="H1704" s="63" t="s">
        <v>4094</v>
      </c>
      <c r="I1704" s="63" t="s">
        <v>2117</v>
      </c>
      <c r="J1704" s="61">
        <v>25</v>
      </c>
      <c r="K1704" s="60">
        <v>20576.46</v>
      </c>
      <c r="L1704" s="60">
        <f t="shared" si="39"/>
        <v>514411.5</v>
      </c>
      <c r="M1704" s="55" t="s">
        <v>66</v>
      </c>
    </row>
    <row r="1705" spans="2:13" ht="33" x14ac:dyDescent="0.2">
      <c r="B1705" s="68" t="s">
        <v>4003</v>
      </c>
      <c r="C1705" s="57">
        <v>29907</v>
      </c>
      <c r="D1705" s="58" t="s">
        <v>238</v>
      </c>
      <c r="E1705" s="56" t="s">
        <v>4091</v>
      </c>
      <c r="F1705" s="65" t="s">
        <v>4095</v>
      </c>
      <c r="G1705" s="65" t="s">
        <v>4096</v>
      </c>
      <c r="H1705" s="63" t="s">
        <v>4097</v>
      </c>
      <c r="I1705" s="63" t="s">
        <v>2117</v>
      </c>
      <c r="J1705" s="61">
        <v>60</v>
      </c>
      <c r="K1705" s="60">
        <v>19380</v>
      </c>
      <c r="L1705" s="60">
        <f t="shared" si="39"/>
        <v>1162800</v>
      </c>
      <c r="M1705" s="55" t="s">
        <v>66</v>
      </c>
    </row>
    <row r="1706" spans="2:13" ht="33" x14ac:dyDescent="0.2">
      <c r="B1706" s="68" t="s">
        <v>4003</v>
      </c>
      <c r="C1706" s="57">
        <v>29907</v>
      </c>
      <c r="D1706" s="58" t="s">
        <v>238</v>
      </c>
      <c r="E1706" s="56" t="s">
        <v>4098</v>
      </c>
      <c r="F1706" s="65" t="s">
        <v>4099</v>
      </c>
      <c r="G1706" s="65" t="s">
        <v>4100</v>
      </c>
      <c r="H1706" s="63" t="s">
        <v>4101</v>
      </c>
      <c r="I1706" s="63" t="s">
        <v>2117</v>
      </c>
      <c r="J1706" s="61">
        <v>50</v>
      </c>
      <c r="K1706" s="60">
        <v>9905.64</v>
      </c>
      <c r="L1706" s="60">
        <f t="shared" si="39"/>
        <v>495282</v>
      </c>
      <c r="M1706" s="55" t="s">
        <v>66</v>
      </c>
    </row>
    <row r="1707" spans="2:13" ht="33" x14ac:dyDescent="0.2">
      <c r="B1707" s="68" t="s">
        <v>4003</v>
      </c>
      <c r="C1707" s="57">
        <v>29907</v>
      </c>
      <c r="D1707" s="58" t="s">
        <v>238</v>
      </c>
      <c r="E1707" s="56" t="s">
        <v>4102</v>
      </c>
      <c r="F1707" s="65" t="s">
        <v>4103</v>
      </c>
      <c r="G1707" s="65" t="s">
        <v>4104</v>
      </c>
      <c r="H1707" s="63" t="s">
        <v>4105</v>
      </c>
      <c r="I1707" s="63" t="s">
        <v>2117</v>
      </c>
      <c r="J1707" s="61">
        <v>500</v>
      </c>
      <c r="K1707" s="60">
        <v>1450</v>
      </c>
      <c r="L1707" s="60">
        <f t="shared" si="39"/>
        <v>725000</v>
      </c>
      <c r="M1707" s="55" t="s">
        <v>66</v>
      </c>
    </row>
    <row r="1708" spans="2:13" ht="33" x14ac:dyDescent="0.2">
      <c r="B1708" s="68" t="s">
        <v>4003</v>
      </c>
      <c r="C1708" s="57">
        <v>29907</v>
      </c>
      <c r="D1708" s="58" t="s">
        <v>238</v>
      </c>
      <c r="E1708" s="56" t="s">
        <v>4102</v>
      </c>
      <c r="F1708" s="65" t="s">
        <v>4103</v>
      </c>
      <c r="G1708" s="65" t="s">
        <v>4106</v>
      </c>
      <c r="H1708" s="63" t="s">
        <v>4107</v>
      </c>
      <c r="I1708" s="63" t="s">
        <v>2117</v>
      </c>
      <c r="J1708" s="61">
        <v>500</v>
      </c>
      <c r="K1708" s="60">
        <v>1450</v>
      </c>
      <c r="L1708" s="60">
        <f t="shared" si="39"/>
        <v>725000</v>
      </c>
      <c r="M1708" s="55" t="s">
        <v>66</v>
      </c>
    </row>
    <row r="1709" spans="2:13" ht="33" x14ac:dyDescent="0.2">
      <c r="B1709" s="68" t="s">
        <v>4003</v>
      </c>
      <c r="C1709" s="57">
        <v>29907</v>
      </c>
      <c r="D1709" s="58" t="s">
        <v>238</v>
      </c>
      <c r="E1709" s="56" t="s">
        <v>4108</v>
      </c>
      <c r="F1709" s="65" t="s">
        <v>4109</v>
      </c>
      <c r="G1709" s="65" t="s">
        <v>4110</v>
      </c>
      <c r="H1709" s="63" t="s">
        <v>4111</v>
      </c>
      <c r="I1709" s="63" t="s">
        <v>2117</v>
      </c>
      <c r="J1709" s="61">
        <v>5</v>
      </c>
      <c r="K1709" s="60">
        <v>115000</v>
      </c>
      <c r="L1709" s="60">
        <f t="shared" si="39"/>
        <v>575000</v>
      </c>
      <c r="M1709" s="55" t="s">
        <v>66</v>
      </c>
    </row>
    <row r="1710" spans="2:13" ht="33" x14ac:dyDescent="0.2">
      <c r="B1710" s="68" t="s">
        <v>4003</v>
      </c>
      <c r="C1710" s="57">
        <v>29907</v>
      </c>
      <c r="D1710" s="58" t="s">
        <v>238</v>
      </c>
      <c r="E1710" s="56" t="s">
        <v>4112</v>
      </c>
      <c r="F1710" s="65" t="s">
        <v>4113</v>
      </c>
      <c r="G1710" s="65" t="s">
        <v>4114</v>
      </c>
      <c r="H1710" s="63" t="s">
        <v>4115</v>
      </c>
      <c r="I1710" s="63" t="s">
        <v>2117</v>
      </c>
      <c r="J1710" s="61">
        <v>1200</v>
      </c>
      <c r="K1710" s="60">
        <v>17.46</v>
      </c>
      <c r="L1710" s="60">
        <f t="shared" si="39"/>
        <v>20952</v>
      </c>
      <c r="M1710" s="55" t="s">
        <v>66</v>
      </c>
    </row>
    <row r="1711" spans="2:13" ht="33" x14ac:dyDescent="0.2">
      <c r="B1711" s="68" t="s">
        <v>4003</v>
      </c>
      <c r="C1711" s="57">
        <v>29907</v>
      </c>
      <c r="D1711" s="58" t="s">
        <v>238</v>
      </c>
      <c r="E1711" s="56" t="s">
        <v>4116</v>
      </c>
      <c r="F1711" s="65" t="s">
        <v>4117</v>
      </c>
      <c r="G1711" s="65" t="s">
        <v>4118</v>
      </c>
      <c r="H1711" s="63" t="s">
        <v>4119</v>
      </c>
      <c r="I1711" s="63" t="s">
        <v>2117</v>
      </c>
      <c r="J1711" s="61">
        <v>1200</v>
      </c>
      <c r="K1711" s="60">
        <v>2.0499999999999998</v>
      </c>
      <c r="L1711" s="60">
        <f t="shared" si="39"/>
        <v>2460</v>
      </c>
      <c r="M1711" s="55" t="s">
        <v>66</v>
      </c>
    </row>
    <row r="1712" spans="2:13" ht="33" x14ac:dyDescent="0.2">
      <c r="B1712" s="68" t="s">
        <v>4003</v>
      </c>
      <c r="C1712" s="57">
        <v>50101</v>
      </c>
      <c r="D1712" s="58" t="s">
        <v>238</v>
      </c>
      <c r="E1712" s="56" t="s">
        <v>79</v>
      </c>
      <c r="F1712" s="65" t="s">
        <v>2746</v>
      </c>
      <c r="G1712" s="65" t="s">
        <v>4120</v>
      </c>
      <c r="H1712" s="63" t="s">
        <v>4121</v>
      </c>
      <c r="I1712" s="63" t="s">
        <v>2117</v>
      </c>
      <c r="J1712" s="61">
        <v>2</v>
      </c>
      <c r="K1712" s="60">
        <v>3726518.2</v>
      </c>
      <c r="L1712" s="60">
        <f>+J1712*K1712</f>
        <v>7453036.4000000004</v>
      </c>
      <c r="M1712" s="55" t="s">
        <v>70</v>
      </c>
    </row>
    <row r="1713" spans="2:13" ht="33" x14ac:dyDescent="0.2">
      <c r="B1713" s="68" t="s">
        <v>4003</v>
      </c>
      <c r="C1713" s="57">
        <v>50101</v>
      </c>
      <c r="D1713" s="58" t="s">
        <v>238</v>
      </c>
      <c r="E1713" s="56" t="s">
        <v>79</v>
      </c>
      <c r="F1713" s="65" t="s">
        <v>2746</v>
      </c>
      <c r="G1713" s="65" t="s">
        <v>4120</v>
      </c>
      <c r="H1713" s="63" t="s">
        <v>4122</v>
      </c>
      <c r="I1713" s="63" t="s">
        <v>2117</v>
      </c>
      <c r="J1713" s="61">
        <v>5</v>
      </c>
      <c r="K1713" s="60">
        <v>2651797.66</v>
      </c>
      <c r="L1713" s="60">
        <f>J1713*K1713</f>
        <v>13258988.300000001</v>
      </c>
      <c r="M1713" s="55" t="s">
        <v>70</v>
      </c>
    </row>
    <row r="1714" spans="2:13" ht="33" x14ac:dyDescent="0.2">
      <c r="B1714" s="68" t="s">
        <v>4003</v>
      </c>
      <c r="C1714" s="57" t="s">
        <v>379</v>
      </c>
      <c r="D1714" s="58" t="s">
        <v>147</v>
      </c>
      <c r="E1714" s="56" t="s">
        <v>879</v>
      </c>
      <c r="F1714" s="65" t="s">
        <v>4123</v>
      </c>
      <c r="G1714" s="65" t="s">
        <v>4124</v>
      </c>
      <c r="H1714" s="63" t="s">
        <v>4125</v>
      </c>
      <c r="I1714" s="63" t="s">
        <v>2117</v>
      </c>
      <c r="J1714" s="61">
        <v>3</v>
      </c>
      <c r="K1714" s="60">
        <v>309519</v>
      </c>
      <c r="L1714" s="60">
        <f t="shared" ref="L1714:L1729" si="40">J1714*K1714</f>
        <v>928557</v>
      </c>
      <c r="M1714" s="55" t="s">
        <v>70</v>
      </c>
    </row>
    <row r="1715" spans="2:13" ht="33" x14ac:dyDescent="0.2">
      <c r="B1715" s="68" t="s">
        <v>4003</v>
      </c>
      <c r="C1715" s="57" t="s">
        <v>379</v>
      </c>
      <c r="D1715" s="58" t="s">
        <v>147</v>
      </c>
      <c r="E1715" s="56" t="s">
        <v>879</v>
      </c>
      <c r="F1715" s="65" t="s">
        <v>4123</v>
      </c>
      <c r="G1715" s="65" t="s">
        <v>4126</v>
      </c>
      <c r="H1715" s="63" t="s">
        <v>4127</v>
      </c>
      <c r="I1715" s="63" t="s">
        <v>2117</v>
      </c>
      <c r="J1715" s="61">
        <v>3</v>
      </c>
      <c r="K1715" s="60">
        <v>217413</v>
      </c>
      <c r="L1715" s="60">
        <f t="shared" si="40"/>
        <v>652239</v>
      </c>
      <c r="M1715" s="55" t="s">
        <v>70</v>
      </c>
    </row>
    <row r="1716" spans="2:13" ht="33" x14ac:dyDescent="0.2">
      <c r="B1716" s="68" t="s">
        <v>4003</v>
      </c>
      <c r="C1716" s="57" t="s">
        <v>379</v>
      </c>
      <c r="D1716" s="58" t="s">
        <v>172</v>
      </c>
      <c r="E1716" s="56" t="s">
        <v>87</v>
      </c>
      <c r="F1716" s="65" t="s">
        <v>657</v>
      </c>
      <c r="G1716" s="65" t="s">
        <v>4128</v>
      </c>
      <c r="H1716" s="63" t="s">
        <v>4129</v>
      </c>
      <c r="I1716" s="63" t="s">
        <v>2117</v>
      </c>
      <c r="J1716" s="61">
        <v>3</v>
      </c>
      <c r="K1716" s="60">
        <v>1676575</v>
      </c>
      <c r="L1716" s="60">
        <f>J1716*K1716</f>
        <v>5029725</v>
      </c>
      <c r="M1716" s="55" t="s">
        <v>70</v>
      </c>
    </row>
    <row r="1717" spans="2:13" ht="33" x14ac:dyDescent="0.2">
      <c r="B1717" s="68" t="s">
        <v>4003</v>
      </c>
      <c r="C1717" s="57" t="s">
        <v>379</v>
      </c>
      <c r="D1717" s="58" t="s">
        <v>180</v>
      </c>
      <c r="E1717" s="56" t="s">
        <v>159</v>
      </c>
      <c r="F1717" s="65" t="s">
        <v>4130</v>
      </c>
      <c r="G1717" s="65" t="s">
        <v>4131</v>
      </c>
      <c r="H1717" s="63" t="s">
        <v>4132</v>
      </c>
      <c r="I1717" s="63" t="s">
        <v>2117</v>
      </c>
      <c r="J1717" s="61">
        <v>4</v>
      </c>
      <c r="K1717" s="60">
        <v>4225004.5199999996</v>
      </c>
      <c r="L1717" s="60">
        <f t="shared" si="40"/>
        <v>16900018.079999998</v>
      </c>
      <c r="M1717" s="55" t="s">
        <v>70</v>
      </c>
    </row>
    <row r="1718" spans="2:13" ht="33" x14ac:dyDescent="0.2">
      <c r="B1718" s="68" t="s">
        <v>4003</v>
      </c>
      <c r="C1718" s="57" t="s">
        <v>379</v>
      </c>
      <c r="D1718" s="58" t="s">
        <v>93</v>
      </c>
      <c r="E1718" s="56" t="s">
        <v>233</v>
      </c>
      <c r="F1718" s="65" t="s">
        <v>651</v>
      </c>
      <c r="G1718" s="65" t="s">
        <v>4133</v>
      </c>
      <c r="H1718" s="63" t="s">
        <v>4134</v>
      </c>
      <c r="I1718" s="63" t="s">
        <v>2117</v>
      </c>
      <c r="J1718" s="61">
        <v>3</v>
      </c>
      <c r="K1718" s="60">
        <v>407235.24</v>
      </c>
      <c r="L1718" s="60">
        <f t="shared" si="40"/>
        <v>1221705.72</v>
      </c>
      <c r="M1718" s="55" t="s">
        <v>70</v>
      </c>
    </row>
    <row r="1719" spans="2:13" ht="33" x14ac:dyDescent="0.2">
      <c r="B1719" s="68" t="s">
        <v>4003</v>
      </c>
      <c r="C1719" s="57" t="s">
        <v>379</v>
      </c>
      <c r="D1719" s="58" t="s">
        <v>1718</v>
      </c>
      <c r="E1719" s="56" t="s">
        <v>382</v>
      </c>
      <c r="F1719" s="65" t="s">
        <v>4135</v>
      </c>
      <c r="G1719" s="65" t="s">
        <v>4136</v>
      </c>
      <c r="H1719" s="63" t="s">
        <v>4137</v>
      </c>
      <c r="I1719" s="63" t="s">
        <v>2117</v>
      </c>
      <c r="J1719" s="61">
        <v>2</v>
      </c>
      <c r="K1719" s="60">
        <v>3437055.66</v>
      </c>
      <c r="L1719" s="60">
        <f t="shared" si="40"/>
        <v>6874111.3200000003</v>
      </c>
      <c r="M1719" s="55" t="s">
        <v>70</v>
      </c>
    </row>
    <row r="1720" spans="2:13" ht="33" x14ac:dyDescent="0.2">
      <c r="B1720" s="68" t="s">
        <v>4003</v>
      </c>
      <c r="C1720" s="57" t="s">
        <v>379</v>
      </c>
      <c r="D1720" s="58" t="s">
        <v>238</v>
      </c>
      <c r="E1720" s="56" t="s">
        <v>159</v>
      </c>
      <c r="F1720" s="65" t="s">
        <v>4138</v>
      </c>
      <c r="G1720" s="65" t="s">
        <v>4139</v>
      </c>
      <c r="H1720" s="63" t="s">
        <v>4140</v>
      </c>
      <c r="I1720" s="63" t="s">
        <v>2117</v>
      </c>
      <c r="J1720" s="61">
        <v>4</v>
      </c>
      <c r="K1720" s="60">
        <v>824981.36</v>
      </c>
      <c r="L1720" s="60">
        <f t="shared" si="40"/>
        <v>3299925.44</v>
      </c>
      <c r="M1720" s="55" t="s">
        <v>70</v>
      </c>
    </row>
    <row r="1721" spans="2:13" ht="33" x14ac:dyDescent="0.2">
      <c r="B1721" s="68" t="s">
        <v>4003</v>
      </c>
      <c r="C1721" s="57" t="s">
        <v>379</v>
      </c>
      <c r="D1721" s="58" t="s">
        <v>238</v>
      </c>
      <c r="E1721" s="56" t="s">
        <v>161</v>
      </c>
      <c r="F1721" s="65" t="s">
        <v>4141</v>
      </c>
      <c r="G1721" s="65" t="s">
        <v>4142</v>
      </c>
      <c r="H1721" s="63" t="s">
        <v>4143</v>
      </c>
      <c r="I1721" s="63" t="s">
        <v>2117</v>
      </c>
      <c r="J1721" s="61">
        <v>1</v>
      </c>
      <c r="K1721" s="60">
        <v>392700</v>
      </c>
      <c r="L1721" s="60">
        <f t="shared" si="40"/>
        <v>392700</v>
      </c>
      <c r="M1721" s="55" t="s">
        <v>70</v>
      </c>
    </row>
    <row r="1722" spans="2:13" ht="33" x14ac:dyDescent="0.2">
      <c r="B1722" s="68" t="s">
        <v>4003</v>
      </c>
      <c r="C1722" s="57" t="s">
        <v>379</v>
      </c>
      <c r="D1722" s="58" t="s">
        <v>238</v>
      </c>
      <c r="E1722" s="56" t="s">
        <v>163</v>
      </c>
      <c r="F1722" s="65" t="s">
        <v>4144</v>
      </c>
      <c r="G1722" s="65" t="s">
        <v>4145</v>
      </c>
      <c r="H1722" s="63" t="s">
        <v>4146</v>
      </c>
      <c r="I1722" s="63" t="s">
        <v>2117</v>
      </c>
      <c r="J1722" s="61">
        <v>5</v>
      </c>
      <c r="K1722" s="60">
        <v>3482912.4</v>
      </c>
      <c r="L1722" s="60">
        <f t="shared" si="40"/>
        <v>17414562</v>
      </c>
      <c r="M1722" s="55" t="s">
        <v>70</v>
      </c>
    </row>
    <row r="1723" spans="2:13" ht="33" x14ac:dyDescent="0.2">
      <c r="B1723" s="68" t="s">
        <v>4003</v>
      </c>
      <c r="C1723" s="57" t="s">
        <v>379</v>
      </c>
      <c r="D1723" s="58" t="s">
        <v>238</v>
      </c>
      <c r="E1723" s="56" t="s">
        <v>4147</v>
      </c>
      <c r="F1723" s="65" t="s">
        <v>4148</v>
      </c>
      <c r="G1723" s="65" t="s">
        <v>4149</v>
      </c>
      <c r="H1723" s="63" t="s">
        <v>4150</v>
      </c>
      <c r="I1723" s="63" t="s">
        <v>2117</v>
      </c>
      <c r="J1723" s="61">
        <v>2</v>
      </c>
      <c r="K1723" s="60">
        <v>877536.6</v>
      </c>
      <c r="L1723" s="60">
        <f t="shared" si="40"/>
        <v>1755073.2</v>
      </c>
      <c r="M1723" s="55" t="s">
        <v>70</v>
      </c>
    </row>
    <row r="1724" spans="2:13" ht="33" x14ac:dyDescent="0.2">
      <c r="B1724" s="68" t="s">
        <v>4003</v>
      </c>
      <c r="C1724" s="57" t="s">
        <v>379</v>
      </c>
      <c r="D1724" s="58" t="s">
        <v>238</v>
      </c>
      <c r="E1724" s="56" t="s">
        <v>4151</v>
      </c>
      <c r="F1724" s="65" t="s">
        <v>657</v>
      </c>
      <c r="G1724" s="65" t="s">
        <v>4128</v>
      </c>
      <c r="H1724" s="63" t="s">
        <v>4152</v>
      </c>
      <c r="I1724" s="63" t="s">
        <v>2117</v>
      </c>
      <c r="J1724" s="61">
        <v>2</v>
      </c>
      <c r="K1724" s="60">
        <v>3807695</v>
      </c>
      <c r="L1724" s="60">
        <f t="shared" si="40"/>
        <v>7615390</v>
      </c>
      <c r="M1724" s="55" t="s">
        <v>70</v>
      </c>
    </row>
    <row r="1725" spans="2:13" ht="33" x14ac:dyDescent="0.2">
      <c r="B1725" s="68" t="s">
        <v>4003</v>
      </c>
      <c r="C1725" s="57" t="s">
        <v>379</v>
      </c>
      <c r="D1725" s="58" t="s">
        <v>238</v>
      </c>
      <c r="E1725" s="56" t="s">
        <v>4153</v>
      </c>
      <c r="F1725" s="65" t="s">
        <v>4154</v>
      </c>
      <c r="G1725" s="65">
        <v>92108585</v>
      </c>
      <c r="H1725" s="63" t="s">
        <v>4155</v>
      </c>
      <c r="I1725" s="63" t="s">
        <v>2117</v>
      </c>
      <c r="J1725" s="61">
        <v>1</v>
      </c>
      <c r="K1725" s="60">
        <v>5000268.7</v>
      </c>
      <c r="L1725" s="60">
        <f t="shared" si="40"/>
        <v>5000268.7</v>
      </c>
      <c r="M1725" s="55" t="s">
        <v>70</v>
      </c>
    </row>
    <row r="1726" spans="2:13" ht="33" x14ac:dyDescent="0.2">
      <c r="B1726" s="68" t="s">
        <v>4003</v>
      </c>
      <c r="C1726" s="57" t="s">
        <v>379</v>
      </c>
      <c r="D1726" s="58" t="s">
        <v>238</v>
      </c>
      <c r="E1726" s="56" t="s">
        <v>4156</v>
      </c>
      <c r="F1726" s="65" t="s">
        <v>4157</v>
      </c>
      <c r="G1726" s="65" t="s">
        <v>4158</v>
      </c>
      <c r="H1726" s="63" t="s">
        <v>4159</v>
      </c>
      <c r="I1726" s="63" t="s">
        <v>2117</v>
      </c>
      <c r="J1726" s="61">
        <v>2</v>
      </c>
      <c r="K1726" s="60">
        <v>2622096.29</v>
      </c>
      <c r="L1726" s="60">
        <f t="shared" si="40"/>
        <v>5244192.58</v>
      </c>
      <c r="M1726" s="55" t="s">
        <v>70</v>
      </c>
    </row>
    <row r="1727" spans="2:13" ht="33" x14ac:dyDescent="0.2">
      <c r="B1727" s="68" t="s">
        <v>4003</v>
      </c>
      <c r="C1727" s="57" t="s">
        <v>379</v>
      </c>
      <c r="D1727" s="58" t="s">
        <v>238</v>
      </c>
      <c r="E1727" s="56" t="s">
        <v>4160</v>
      </c>
      <c r="F1727" s="65" t="s">
        <v>4161</v>
      </c>
      <c r="G1727" s="65" t="s">
        <v>4162</v>
      </c>
      <c r="H1727" s="63" t="s">
        <v>4163</v>
      </c>
      <c r="I1727" s="63" t="s">
        <v>2117</v>
      </c>
      <c r="J1727" s="61">
        <v>2</v>
      </c>
      <c r="K1727" s="60">
        <v>4729954.21</v>
      </c>
      <c r="L1727" s="60">
        <f t="shared" si="40"/>
        <v>9459908.4199999999</v>
      </c>
      <c r="M1727" s="55" t="s">
        <v>70</v>
      </c>
    </row>
    <row r="1728" spans="2:13" ht="33" x14ac:dyDescent="0.2">
      <c r="B1728" s="68" t="s">
        <v>4003</v>
      </c>
      <c r="C1728" s="57" t="s">
        <v>379</v>
      </c>
      <c r="D1728" s="58" t="s">
        <v>238</v>
      </c>
      <c r="E1728" s="56" t="s">
        <v>4164</v>
      </c>
      <c r="F1728" s="65" t="s">
        <v>4165</v>
      </c>
      <c r="G1728" s="65" t="s">
        <v>4166</v>
      </c>
      <c r="H1728" s="63" t="s">
        <v>4167</v>
      </c>
      <c r="I1728" s="63" t="s">
        <v>2117</v>
      </c>
      <c r="J1728" s="61">
        <v>5</v>
      </c>
      <c r="K1728" s="60">
        <v>9023423.2100000009</v>
      </c>
      <c r="L1728" s="60">
        <f t="shared" si="40"/>
        <v>45117116.050000004</v>
      </c>
      <c r="M1728" s="55" t="s">
        <v>70</v>
      </c>
    </row>
    <row r="1729" spans="2:13" ht="33" x14ac:dyDescent="0.2">
      <c r="B1729" s="68" t="s">
        <v>4003</v>
      </c>
      <c r="C1729" s="57" t="s">
        <v>379</v>
      </c>
      <c r="D1729" s="58" t="s">
        <v>238</v>
      </c>
      <c r="E1729" s="56" t="s">
        <v>4168</v>
      </c>
      <c r="F1729" s="65" t="s">
        <v>4169</v>
      </c>
      <c r="G1729" s="65" t="s">
        <v>4170</v>
      </c>
      <c r="H1729" s="63" t="s">
        <v>4171</v>
      </c>
      <c r="I1729" s="63" t="s">
        <v>2117</v>
      </c>
      <c r="J1729" s="61">
        <v>5</v>
      </c>
      <c r="K1729" s="60">
        <v>3901496.79</v>
      </c>
      <c r="L1729" s="60">
        <f t="shared" si="40"/>
        <v>19507483.949999999</v>
      </c>
      <c r="M1729" s="55" t="s">
        <v>70</v>
      </c>
    </row>
    <row r="1730" spans="2:13" ht="33" x14ac:dyDescent="0.2">
      <c r="B1730" s="68" t="s">
        <v>4003</v>
      </c>
      <c r="C1730" s="57" t="s">
        <v>379</v>
      </c>
      <c r="D1730" s="58" t="s">
        <v>238</v>
      </c>
      <c r="E1730" s="56" t="s">
        <v>4172</v>
      </c>
      <c r="F1730" s="65" t="s">
        <v>4173</v>
      </c>
      <c r="G1730" s="65" t="s">
        <v>4174</v>
      </c>
      <c r="H1730" s="63" t="s">
        <v>4175</v>
      </c>
      <c r="I1730" s="63" t="s">
        <v>2117</v>
      </c>
      <c r="J1730" s="61">
        <v>4</v>
      </c>
      <c r="K1730" s="60">
        <v>3500000</v>
      </c>
      <c r="L1730" s="60">
        <f t="shared" ref="L1730:L1735" si="41">J1730*K1730</f>
        <v>14000000</v>
      </c>
      <c r="M1730" s="55" t="s">
        <v>70</v>
      </c>
    </row>
    <row r="1731" spans="2:13" ht="33" x14ac:dyDescent="0.2">
      <c r="B1731" s="68" t="s">
        <v>4003</v>
      </c>
      <c r="C1731" s="57" t="s">
        <v>379</v>
      </c>
      <c r="D1731" s="58" t="s">
        <v>238</v>
      </c>
      <c r="E1731" s="56" t="s">
        <v>4176</v>
      </c>
      <c r="F1731" s="65" t="s">
        <v>4177</v>
      </c>
      <c r="G1731" s="65" t="s">
        <v>4178</v>
      </c>
      <c r="H1731" s="63" t="s">
        <v>4179</v>
      </c>
      <c r="I1731" s="63" t="s">
        <v>2117</v>
      </c>
      <c r="J1731" s="61">
        <v>15</v>
      </c>
      <c r="K1731" s="60">
        <v>1329500</v>
      </c>
      <c r="L1731" s="60">
        <f t="shared" si="41"/>
        <v>19942500</v>
      </c>
      <c r="M1731" s="55" t="s">
        <v>70</v>
      </c>
    </row>
    <row r="1732" spans="2:13" ht="25.5" x14ac:dyDescent="0.2">
      <c r="B1732" s="68" t="s">
        <v>77</v>
      </c>
      <c r="C1732" s="57">
        <v>29906</v>
      </c>
      <c r="D1732" s="58">
        <v>215</v>
      </c>
      <c r="E1732" s="56">
        <v>8305</v>
      </c>
      <c r="F1732" s="65" t="s">
        <v>4181</v>
      </c>
      <c r="G1732" s="65" t="s">
        <v>4182</v>
      </c>
      <c r="H1732" s="63" t="s">
        <v>4188</v>
      </c>
      <c r="I1732" s="63" t="s">
        <v>2117</v>
      </c>
      <c r="J1732" s="61">
        <v>20</v>
      </c>
      <c r="K1732" s="60">
        <v>7000</v>
      </c>
      <c r="L1732" s="60">
        <f t="shared" si="41"/>
        <v>140000</v>
      </c>
      <c r="M1732" s="55" t="s">
        <v>66</v>
      </c>
    </row>
    <row r="1733" spans="2:13" ht="25.5" x14ac:dyDescent="0.2">
      <c r="B1733" s="68" t="s">
        <v>77</v>
      </c>
      <c r="C1733" s="57">
        <v>29906</v>
      </c>
      <c r="D1733" s="58">
        <v>215</v>
      </c>
      <c r="E1733" s="56">
        <v>8305</v>
      </c>
      <c r="F1733" s="65" t="s">
        <v>4181</v>
      </c>
      <c r="G1733" s="65" t="s">
        <v>4183</v>
      </c>
      <c r="H1733" s="63" t="s">
        <v>4189</v>
      </c>
      <c r="I1733" s="63" t="s">
        <v>2117</v>
      </c>
      <c r="J1733" s="61">
        <v>20</v>
      </c>
      <c r="K1733" s="60">
        <v>9000</v>
      </c>
      <c r="L1733" s="60">
        <f t="shared" si="41"/>
        <v>180000</v>
      </c>
      <c r="M1733" s="55" t="s">
        <v>66</v>
      </c>
    </row>
    <row r="1734" spans="2:13" ht="63.75" x14ac:dyDescent="0.2">
      <c r="B1734" s="68" t="s">
        <v>77</v>
      </c>
      <c r="C1734" s="57">
        <v>50102</v>
      </c>
      <c r="D1734" s="58">
        <v>10</v>
      </c>
      <c r="E1734" s="56">
        <v>20</v>
      </c>
      <c r="F1734" s="65" t="s">
        <v>4184</v>
      </c>
      <c r="G1734" s="65" t="s">
        <v>4185</v>
      </c>
      <c r="H1734" s="63" t="s">
        <v>4190</v>
      </c>
      <c r="I1734" s="63" t="s">
        <v>2117</v>
      </c>
      <c r="J1734" s="61">
        <v>3</v>
      </c>
      <c r="K1734" s="60">
        <v>205000</v>
      </c>
      <c r="L1734" s="60">
        <f t="shared" si="41"/>
        <v>615000</v>
      </c>
      <c r="M1734" s="55" t="s">
        <v>70</v>
      </c>
    </row>
    <row r="1735" spans="2:13" ht="63.75" x14ac:dyDescent="0.2">
      <c r="B1735" s="68" t="s">
        <v>77</v>
      </c>
      <c r="C1735" s="57">
        <v>50102</v>
      </c>
      <c r="D1735" s="58">
        <v>10</v>
      </c>
      <c r="E1735" s="56">
        <v>1</v>
      </c>
      <c r="F1735" s="65" t="s">
        <v>4186</v>
      </c>
      <c r="G1735" s="65" t="s">
        <v>4187</v>
      </c>
      <c r="H1735" s="63" t="s">
        <v>4191</v>
      </c>
      <c r="I1735" s="63" t="s">
        <v>2117</v>
      </c>
      <c r="J1735" s="61">
        <v>20</v>
      </c>
      <c r="K1735" s="60">
        <v>110000</v>
      </c>
      <c r="L1735" s="60">
        <f t="shared" si="41"/>
        <v>2200000</v>
      </c>
      <c r="M1735" s="55" t="s">
        <v>70</v>
      </c>
    </row>
  </sheetData>
  <autoFilter ref="B8:M1735">
    <sortState ref="B8:K1967">
      <sortCondition ref="C7:C1967"/>
    </sortState>
  </autoFilter>
  <mergeCells count="5">
    <mergeCell ref="C4:M4"/>
    <mergeCell ref="C5:M5"/>
    <mergeCell ref="C6:M6"/>
    <mergeCell ref="F7:G7"/>
    <mergeCell ref="C7:E7"/>
  </mergeCells>
  <hyperlinks>
    <hyperlink ref="G59" r:id="rId1" display="https://www.sicop.go.cr/moduloTcata/cata/ct/IM_CTJ_GSQ101.jsp"/>
    <hyperlink ref="G1303"/>
    <hyperlink ref="G1296" display="92120882"/>
    <hyperlink ref="G1283"/>
    <hyperlink ref="G1222"/>
    <hyperlink ref="G1223"/>
    <hyperlink ref="G1219"/>
    <hyperlink ref="G1220"/>
    <hyperlink ref="H1220" display="CEMENTO PARA OBTURACIÓN TEMPORAL, FRASCO 177,44 mL (6 oz)"/>
  </hyperlinks>
  <pageMargins left="0.7" right="0.7" top="0.75" bottom="0.75" header="0.3" footer="0.3"/>
  <pageSetup paperSize="125"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JUSTIFICACION COLETILLAS</vt:lpstr>
      <vt:lpstr>PLAN DE COMPRAS 2018 </vt:lpstr>
      <vt:lpstr>'JUSTIFICACION COLETILLAS'!Títulos_a_imprimir</vt:lpstr>
    </vt:vector>
  </TitlesOfParts>
  <Company>PRESUPUESTO NACIONAL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Ólger Bogantes Calvo.</dc:creator>
  <cp:lastModifiedBy>Alejandra Jimenez Salazar</cp:lastModifiedBy>
  <cp:lastPrinted>2017-11-29T20:10:43Z</cp:lastPrinted>
  <dcterms:created xsi:type="dcterms:W3CDTF">2005-04-29T21:13:43Z</dcterms:created>
  <dcterms:modified xsi:type="dcterms:W3CDTF">2017-12-19T21:26:08Z</dcterms:modified>
</cp:coreProperties>
</file>